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5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</sheets>
  <externalReferences>
    <externalReference r:id="rId7"/>
  </externalReferences>
  <definedNames>
    <definedName name="_A65600">#REF!</definedName>
    <definedName name="_E65537">#REF!</definedName>
    <definedName name="_xlnm.Print_Area" localSheetId="0">'1'!$A$1:$F$50</definedName>
    <definedName name="_xlnm.Print_Area" localSheetId="1">'2'!$A$1:$F$118</definedName>
    <definedName name="_xlnm.Print_Area" localSheetId="3">'4'!$A$1:$F$30</definedName>
    <definedName name="_xlnm.Print_Area" localSheetId="5">'6'!$A$1:$F$30</definedName>
  </definedNames>
  <calcPr calcId="144525"/>
</workbook>
</file>

<file path=xl/calcChain.xml><?xml version="1.0" encoding="utf-8"?>
<calcChain xmlns="http://schemas.openxmlformats.org/spreadsheetml/2006/main">
  <c r="F44" i="6" l="1"/>
  <c r="C52" i="5"/>
  <c r="F30" i="5"/>
  <c r="C30" i="5"/>
  <c r="D44" i="5" s="1"/>
  <c r="F29" i="5"/>
  <c r="C29" i="5"/>
  <c r="F28" i="5"/>
  <c r="C28" i="5"/>
  <c r="F27" i="5"/>
  <c r="C27" i="5"/>
  <c r="F26" i="5"/>
  <c r="E32" i="5" s="1"/>
  <c r="C26" i="5"/>
  <c r="C41" i="5" s="1"/>
  <c r="F25" i="5"/>
  <c r="C25" i="5"/>
  <c r="F24" i="5"/>
  <c r="C24" i="5"/>
  <c r="F23" i="5"/>
  <c r="C23" i="5"/>
  <c r="F22" i="5"/>
  <c r="C22" i="5"/>
  <c r="F21" i="5"/>
  <c r="C21" i="5"/>
  <c r="F20" i="5"/>
  <c r="C20" i="5"/>
  <c r="F19" i="5"/>
  <c r="C19" i="5"/>
  <c r="F18" i="5"/>
  <c r="C18" i="5"/>
  <c r="F17" i="5"/>
  <c r="C17" i="5"/>
  <c r="F16" i="5"/>
  <c r="C16" i="5"/>
  <c r="F15" i="5"/>
  <c r="C15" i="5"/>
  <c r="F14" i="5"/>
  <c r="C14" i="5"/>
  <c r="F13" i="5"/>
  <c r="C13" i="5"/>
  <c r="F12" i="5"/>
  <c r="C49" i="5" s="1"/>
  <c r="C12" i="5"/>
  <c r="F11" i="5"/>
  <c r="C11" i="5"/>
  <c r="F10" i="5"/>
  <c r="C10" i="5"/>
  <c r="F9" i="5"/>
  <c r="C50" i="5" s="1"/>
  <c r="C9" i="5"/>
  <c r="F8" i="5"/>
  <c r="C8" i="5"/>
  <c r="F7" i="5"/>
  <c r="C7" i="5"/>
  <c r="D47" i="5" s="1"/>
  <c r="F6" i="5"/>
  <c r="C6" i="5"/>
  <c r="F5" i="5"/>
  <c r="C5" i="5"/>
  <c r="F4" i="5"/>
  <c r="C4" i="5"/>
  <c r="C48" i="4"/>
  <c r="C40" i="4"/>
  <c r="F28" i="4"/>
  <c r="C28" i="4"/>
  <c r="F27" i="4"/>
  <c r="F26" i="4"/>
  <c r="E33" i="4" s="1"/>
  <c r="C24" i="4"/>
  <c r="F23" i="4"/>
  <c r="C22" i="4"/>
  <c r="F20" i="4"/>
  <c r="C18" i="4"/>
  <c r="C17" i="4" s="1"/>
  <c r="C26" i="4" s="1"/>
  <c r="C16" i="4"/>
  <c r="C15" i="4"/>
  <c r="F13" i="4"/>
  <c r="C13" i="4"/>
  <c r="F5" i="4" s="1"/>
  <c r="F12" i="4"/>
  <c r="F11" i="4"/>
  <c r="C11" i="4"/>
  <c r="C42" i="4" s="1"/>
  <c r="F10" i="4"/>
  <c r="F9" i="4"/>
  <c r="F8" i="4"/>
  <c r="C6" i="4"/>
  <c r="C5" i="4"/>
  <c r="C7" i="4" s="1"/>
  <c r="C52" i="3"/>
  <c r="F30" i="3"/>
  <c r="C30" i="3"/>
  <c r="C32" i="3" s="1"/>
  <c r="F29" i="3"/>
  <c r="C29" i="3"/>
  <c r="C45" i="3" s="1"/>
  <c r="F28" i="3"/>
  <c r="C28" i="3"/>
  <c r="F27" i="3"/>
  <c r="C27" i="3"/>
  <c r="F26" i="3"/>
  <c r="C26" i="3"/>
  <c r="C41" i="3" s="1"/>
  <c r="F25" i="3"/>
  <c r="C25" i="3"/>
  <c r="C42" i="3" s="1"/>
  <c r="F24" i="3"/>
  <c r="C24" i="3"/>
  <c r="F23" i="3"/>
  <c r="C23" i="3"/>
  <c r="F22" i="3"/>
  <c r="D43" i="3" s="1"/>
  <c r="C22" i="3"/>
  <c r="F21" i="3"/>
  <c r="C21" i="3"/>
  <c r="F20" i="3"/>
  <c r="C20" i="3"/>
  <c r="F19" i="3"/>
  <c r="C19" i="3"/>
  <c r="F18" i="3"/>
  <c r="C18" i="3"/>
  <c r="F17" i="3"/>
  <c r="C17" i="3"/>
  <c r="F16" i="3"/>
  <c r="C16" i="3"/>
  <c r="F15" i="3"/>
  <c r="C15" i="3"/>
  <c r="F14" i="3"/>
  <c r="C14" i="3"/>
  <c r="F13" i="3"/>
  <c r="C13" i="3"/>
  <c r="F12" i="3"/>
  <c r="C49" i="3" s="1"/>
  <c r="C12" i="3"/>
  <c r="F11" i="3"/>
  <c r="C11" i="3"/>
  <c r="F10" i="3"/>
  <c r="C10" i="3"/>
  <c r="F9" i="3"/>
  <c r="C9" i="3"/>
  <c r="D44" i="3" s="1"/>
  <c r="F8" i="3"/>
  <c r="C8" i="3"/>
  <c r="F7" i="3"/>
  <c r="C7" i="3"/>
  <c r="F6" i="3"/>
  <c r="C6" i="3"/>
  <c r="F5" i="3"/>
  <c r="C5" i="3"/>
  <c r="F4" i="3"/>
  <c r="C4" i="3"/>
  <c r="C52" i="2"/>
  <c r="C46" i="2"/>
  <c r="C42" i="2"/>
  <c r="C39" i="2"/>
  <c r="F30" i="2"/>
  <c r="C30" i="2"/>
  <c r="F29" i="2"/>
  <c r="C29" i="2"/>
  <c r="F28" i="2"/>
  <c r="E32" i="2" s="1"/>
  <c r="F32" i="2" s="1"/>
  <c r="C28" i="2"/>
  <c r="F27" i="2"/>
  <c r="C27" i="2"/>
  <c r="F26" i="2"/>
  <c r="C26" i="2"/>
  <c r="F25" i="2"/>
  <c r="C25" i="2"/>
  <c r="F24" i="2"/>
  <c r="C24" i="2"/>
  <c r="F23" i="2"/>
  <c r="C23" i="2"/>
  <c r="F22" i="2"/>
  <c r="C22" i="2"/>
  <c r="F21" i="2"/>
  <c r="C21" i="2"/>
  <c r="F20" i="2"/>
  <c r="C20" i="2"/>
  <c r="F19" i="2"/>
  <c r="C19" i="2"/>
  <c r="F18" i="2"/>
  <c r="C18" i="2"/>
  <c r="F17" i="2"/>
  <c r="C17" i="2"/>
  <c r="C50" i="2" s="1"/>
  <c r="F16" i="2"/>
  <c r="C16" i="2"/>
  <c r="F15" i="2"/>
  <c r="C15" i="2"/>
  <c r="F14" i="2"/>
  <c r="C14" i="2"/>
  <c r="F13" i="2"/>
  <c r="C13" i="2"/>
  <c r="F12" i="2"/>
  <c r="C49" i="2" s="1"/>
  <c r="C12" i="2"/>
  <c r="C32" i="2" s="1"/>
  <c r="F11" i="2"/>
  <c r="C11" i="2"/>
  <c r="F10" i="2"/>
  <c r="C10" i="2"/>
  <c r="F9" i="2"/>
  <c r="C9" i="2"/>
  <c r="D44" i="2" s="1"/>
  <c r="F8" i="2"/>
  <c r="C8" i="2"/>
  <c r="F7" i="2"/>
  <c r="C7" i="2"/>
  <c r="F6" i="2"/>
  <c r="C6" i="2"/>
  <c r="F5" i="2"/>
  <c r="C5" i="2"/>
  <c r="F4" i="2"/>
  <c r="C4" i="2"/>
  <c r="C52" i="1"/>
  <c r="C48" i="1"/>
  <c r="F30" i="1"/>
  <c r="C30" i="1"/>
  <c r="C32" i="1" s="1"/>
  <c r="F29" i="1"/>
  <c r="C29" i="1"/>
  <c r="F28" i="1"/>
  <c r="F28" i="6" s="1"/>
  <c r="C28" i="1"/>
  <c r="F27" i="1"/>
  <c r="C27" i="1"/>
  <c r="F26" i="1"/>
  <c r="C26" i="1"/>
  <c r="F25" i="1"/>
  <c r="C25" i="1"/>
  <c r="C25" i="6" s="1"/>
  <c r="F24" i="1"/>
  <c r="F24" i="6" s="1"/>
  <c r="C24" i="1"/>
  <c r="F23" i="1"/>
  <c r="C23" i="1"/>
  <c r="F22" i="1"/>
  <c r="C22" i="1"/>
  <c r="F21" i="1"/>
  <c r="C21" i="1"/>
  <c r="C21" i="6" s="1"/>
  <c r="F20" i="1"/>
  <c r="F20" i="6" s="1"/>
  <c r="C20" i="1"/>
  <c r="F19" i="1"/>
  <c r="C19" i="1"/>
  <c r="F18" i="1"/>
  <c r="C18" i="1"/>
  <c r="F17" i="1"/>
  <c r="C17" i="1"/>
  <c r="F16" i="1"/>
  <c r="F16" i="6" s="1"/>
  <c r="C16" i="1"/>
  <c r="F15" i="1"/>
  <c r="C15" i="1"/>
  <c r="F14" i="1"/>
  <c r="C14" i="1"/>
  <c r="F13" i="1"/>
  <c r="C13" i="1"/>
  <c r="C13" i="6" s="1"/>
  <c r="F12" i="1"/>
  <c r="C39" i="1" s="1"/>
  <c r="C12" i="1"/>
  <c r="F11" i="1"/>
  <c r="C11" i="1"/>
  <c r="F10" i="1"/>
  <c r="C10" i="1"/>
  <c r="F9" i="1"/>
  <c r="C9" i="1"/>
  <c r="D44" i="1" s="1"/>
  <c r="F8" i="1"/>
  <c r="F8" i="6" s="1"/>
  <c r="C8" i="1"/>
  <c r="F7" i="1"/>
  <c r="C7" i="1"/>
  <c r="F6" i="1"/>
  <c r="C6" i="1"/>
  <c r="F5" i="1"/>
  <c r="C5" i="1"/>
  <c r="C5" i="6" s="1"/>
  <c r="F4" i="1"/>
  <c r="F4" i="6" s="1"/>
  <c r="C4" i="1"/>
  <c r="C4" i="6" l="1"/>
  <c r="C8" i="6"/>
  <c r="C16" i="6"/>
  <c r="C20" i="6"/>
  <c r="C24" i="6"/>
  <c r="C28" i="6"/>
  <c r="C49" i="1"/>
  <c r="F7" i="6"/>
  <c r="F11" i="6"/>
  <c r="F15" i="6"/>
  <c r="C45" i="2"/>
  <c r="F23" i="6"/>
  <c r="F27" i="6"/>
  <c r="C50" i="3"/>
  <c r="C42" i="5"/>
  <c r="C45" i="5"/>
  <c r="F13" i="6"/>
  <c r="D47" i="3"/>
  <c r="C6" i="6"/>
  <c r="C14" i="6"/>
  <c r="C18" i="6"/>
  <c r="C22" i="6"/>
  <c r="E32" i="3"/>
  <c r="F9" i="6"/>
  <c r="F25" i="6"/>
  <c r="C46" i="5"/>
  <c r="F6" i="6"/>
  <c r="F22" i="6"/>
  <c r="F26" i="6"/>
  <c r="C41" i="2"/>
  <c r="D47" i="2"/>
  <c r="C48" i="3"/>
  <c r="F5" i="6"/>
  <c r="C33" i="5"/>
  <c r="F10" i="6"/>
  <c r="F18" i="6"/>
  <c r="C7" i="6"/>
  <c r="C11" i="6"/>
  <c r="C15" i="6"/>
  <c r="C19" i="6"/>
  <c r="C23" i="6"/>
  <c r="C48" i="2"/>
  <c r="C32" i="5"/>
  <c r="F32" i="3"/>
  <c r="C17" i="6"/>
  <c r="C50" i="4"/>
  <c r="C30" i="4"/>
  <c r="D44" i="4" s="1"/>
  <c r="C30" i="6"/>
  <c r="C27" i="4"/>
  <c r="C27" i="6" s="1"/>
  <c r="C41" i="4"/>
  <c r="C26" i="6"/>
  <c r="D47" i="4"/>
  <c r="C10" i="4"/>
  <c r="C12" i="4" s="1"/>
  <c r="C32" i="4" s="1"/>
  <c r="C29" i="4"/>
  <c r="D43" i="5"/>
  <c r="C41" i="1"/>
  <c r="D43" i="2"/>
  <c r="F29" i="4"/>
  <c r="F29" i="6" s="1"/>
  <c r="C49" i="4"/>
  <c r="C42" i="1"/>
  <c r="C50" i="1"/>
  <c r="C46" i="3"/>
  <c r="F12" i="6"/>
  <c r="C39" i="3"/>
  <c r="C40" i="3"/>
  <c r="E33" i="1"/>
  <c r="F34" i="1" s="1"/>
  <c r="C45" i="1"/>
  <c r="C40" i="5"/>
  <c r="C48" i="5"/>
  <c r="D43" i="1"/>
  <c r="C9" i="6"/>
  <c r="C39" i="5"/>
  <c r="C46" i="1"/>
  <c r="C40" i="2"/>
  <c r="F14" i="4"/>
  <c r="F17" i="4" s="1"/>
  <c r="C40" i="1"/>
  <c r="D47" i="1"/>
  <c r="C46" i="4" l="1"/>
  <c r="F19" i="4"/>
  <c r="F14" i="6"/>
  <c r="C12" i="6"/>
  <c r="C10" i="6"/>
  <c r="D43" i="4"/>
  <c r="C29" i="6"/>
  <c r="F17" i="6"/>
  <c r="C39" i="4"/>
  <c r="F21" i="4" l="1"/>
  <c r="F30" i="4"/>
  <c r="F30" i="6" s="1"/>
  <c r="F19" i="6"/>
  <c r="C45" i="4"/>
  <c r="F32" i="4" l="1"/>
  <c r="F21" i="6"/>
</calcChain>
</file>

<file path=xl/sharedStrings.xml><?xml version="1.0" encoding="utf-8"?>
<sst xmlns="http://schemas.openxmlformats.org/spreadsheetml/2006/main" count="557" uniqueCount="174">
  <si>
    <t>تحليل مؤشرات مجموع نشاط صناعة المنتجات الغذائية المصنعة والمشروبات والتبغ لسنة 2017</t>
  </si>
  <si>
    <t>الف دينار</t>
  </si>
  <si>
    <t>التسلسل</t>
  </si>
  <si>
    <t>المفــــــــــردات</t>
  </si>
  <si>
    <t>المبلــــغ</t>
  </si>
  <si>
    <t>المفــــــــــــردات</t>
  </si>
  <si>
    <t>المبلـــغ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</si>
  <si>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</si>
  <si>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</si>
  <si>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</si>
  <si>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(1000+1010-2100)</t>
  </si>
  <si>
    <t>أحتياطي أرتفاع أسعار الموجودات الثابتة</t>
  </si>
  <si>
    <t>مخزون أول المدة</t>
  </si>
  <si>
    <t>حق الملكية (100+200+300)</t>
  </si>
  <si>
    <t>أ. بضاعة تحت الصنع وتامة الصنع</t>
  </si>
  <si>
    <t>تخصيصات طويلة الأجل</t>
  </si>
  <si>
    <t>ب. غيرها</t>
  </si>
  <si>
    <t>قروض طويلة الأجل</t>
  </si>
  <si>
    <t>إيرادات النشاط الرئيسي</t>
  </si>
  <si>
    <t>رأس المال المتاح (400+500+600)</t>
  </si>
  <si>
    <t>إيرادات النشاط التجاري</t>
  </si>
  <si>
    <t>المطلوبات المتداولة</t>
  </si>
  <si>
    <t>الإيرادات الأخرى</t>
  </si>
  <si>
    <t>مجموع جانب المطلوبات (700+800)</t>
  </si>
  <si>
    <t>الإنتاج الكلي بسعر المنتج (2400+2500+2600)</t>
  </si>
  <si>
    <t>إجمالي الموجودات الثابتة</t>
  </si>
  <si>
    <t>الأستخدامات الوسيطة</t>
  </si>
  <si>
    <t>إنشاءات تحت التنفيذ</t>
  </si>
  <si>
    <t>القيمة المضافة الإجمالية بسعر المنتج (2700-2800)</t>
  </si>
  <si>
    <t>الإندثارات المتراكمة</t>
  </si>
  <si>
    <t xml:space="preserve">الضرائب غير المباشرة </t>
  </si>
  <si>
    <t>صافي الموجودات الثابتة(1000+1010-1100)</t>
  </si>
  <si>
    <t>الإعانات</t>
  </si>
  <si>
    <t>مخزون أخر المدة</t>
  </si>
  <si>
    <t>القيمةالمضافة الإجمالية بالكلفة (2900-3000+3100)</t>
  </si>
  <si>
    <t>أ. مستلزمات سلعية</t>
  </si>
  <si>
    <t>الإندثارات السنوية</t>
  </si>
  <si>
    <t>ب. بضاعة تحت الصنع</t>
  </si>
  <si>
    <t>صافي القيمة المضافة بالكلفة (3200-3300)</t>
  </si>
  <si>
    <t>ج. بضاعة تامة الصنع</t>
  </si>
  <si>
    <t>صافي التحويلات الجارية</t>
  </si>
  <si>
    <t xml:space="preserve">د. بضاعة مشتراة بغرض البيع </t>
  </si>
  <si>
    <t>دخل عوامل الإنتاج (3400+3500)</t>
  </si>
  <si>
    <t>ه. مواد أخرى</t>
  </si>
  <si>
    <t>أ. صافي الربح أو الخسارة</t>
  </si>
  <si>
    <t>و. بضاعة بطريق الشحن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</si>
  <si>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</si>
  <si>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</si>
  <si>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</si>
  <si>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</si>
  <si>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 (1300+1400+1500)</t>
  </si>
  <si>
    <t>ب. الرواتب والأجور</t>
  </si>
  <si>
    <t>صافي رأس المال العامل (1600-800)</t>
  </si>
  <si>
    <t>ج. صافي الفوائد المدفوعة</t>
  </si>
  <si>
    <t>الموجودات الأخرى</t>
  </si>
  <si>
    <t>د. إيجارات الأراضي المدفوعة</t>
  </si>
  <si>
    <t>رأس المال المستخدم 700=(1200+1700+1800)</t>
  </si>
  <si>
    <t>تعويضات المشتغلين(3623+3630)</t>
  </si>
  <si>
    <t>مجموع جانب الموجودات 900=(1200+1600+1800)</t>
  </si>
  <si>
    <t>فائض العمليات(3400-3700)</t>
  </si>
  <si>
    <t>الجهاز المركزي للإحصاء وتكنولوجيا المعلومات(الحسابات القومية)</t>
  </si>
  <si>
    <t>القطاع: صناعة تحويلية عام</t>
  </si>
  <si>
    <t>النشاط: صناعة المنتجات الغذائية والمشروبات والتبغ</t>
  </si>
  <si>
    <t>المنشأة: الشركة العامة للمحاصيل الصناعية</t>
  </si>
  <si>
    <t>المؤشرات المالية والأقتصادية</t>
  </si>
  <si>
    <t>المؤشـــــــــــــــــــــــــــــــــــــــــــــــــــــــــــــــــــــــــــــــــــــــرات</t>
  </si>
  <si>
    <t>القيمـــــــــــــــــــة</t>
  </si>
  <si>
    <t>النسبــــــة</t>
  </si>
  <si>
    <t>مؤشرأنتاجية الدينار من الأجور</t>
  </si>
  <si>
    <t>أنتاجية رأس المال الثابت</t>
  </si>
  <si>
    <t>نسبة التداول</t>
  </si>
  <si>
    <t>نسبة السيولة السريعة</t>
  </si>
  <si>
    <t>نسبة عائد الأستثمار</t>
  </si>
  <si>
    <t>نسبة الأقتراض إلى مجموع الموجودات</t>
  </si>
  <si>
    <t>معامل رأس المال</t>
  </si>
  <si>
    <t>مساهمة الربح في تكوين القيمة المضافة</t>
  </si>
  <si>
    <t>مساهمة التمويل الذاتي في الأستثمارات الحالية والمستقبلية</t>
  </si>
  <si>
    <t>معدل نصيب رأس المال من العائد المتحقق</t>
  </si>
  <si>
    <t>إنتاجية المواد الأولية</t>
  </si>
  <si>
    <t>معدل دوران المخزون</t>
  </si>
  <si>
    <t>المستلزمات السلعية</t>
  </si>
  <si>
    <t xml:space="preserve"> تحليل مؤشرات مجموع نشاط صناعة الورق والمنتجات الورقية والطباعة والنشر لسنة 2017           </t>
  </si>
  <si>
    <t>المبلـــــغ</t>
  </si>
  <si>
    <t>فائض العمليات (3400-3700)</t>
  </si>
  <si>
    <t>القطاع: صناعة تحويلية العام</t>
  </si>
  <si>
    <t xml:space="preserve">النشاط: صناعة الورق والمنتجات الورقية والطباعة والنشر </t>
  </si>
  <si>
    <t>المنشأة: دار الشؤون الثقافية</t>
  </si>
  <si>
    <t xml:space="preserve"> تحليل مؤشرات مجموع نشاط الصناعات الكيمياوية ومنتوجاتها لسنة 2017</t>
  </si>
  <si>
    <t>صافي القيمة المضافة بالكلفة(3200-3300)</t>
  </si>
  <si>
    <t>دخل عوامل الإنتاج(3400+3500)</t>
  </si>
  <si>
    <t xml:space="preserve"> تحليل مؤشرات مجموع نشاط صناعة الخامات التعدينية الغير معدنية  لسنة 2017</t>
  </si>
  <si>
    <t>المبلــغ</t>
  </si>
  <si>
    <t>النشاط: صناعة المنتجات الغذائية المصنعة والمشروبات والتبغ</t>
  </si>
  <si>
    <t>المنشأة: الشركة العامة لصناعة الزيوت النباتية</t>
  </si>
  <si>
    <t>الارباح المحتجزة</t>
  </si>
  <si>
    <t>مخصص الديون المشكوك في تحصيلها</t>
  </si>
  <si>
    <t>الاحتياطيات</t>
  </si>
  <si>
    <t xml:space="preserve">مخصص هبوط قيمة الأستثمارات </t>
  </si>
  <si>
    <t>العجز المتراكم</t>
  </si>
  <si>
    <t xml:space="preserve">مخصص هبوط قيمة البضاعة </t>
  </si>
  <si>
    <t>ارتفاع الاسعار</t>
  </si>
  <si>
    <t>اجمالي الموجودات الثابتة</t>
  </si>
  <si>
    <t xml:space="preserve">الكلفة </t>
  </si>
  <si>
    <t>المخصص</t>
  </si>
  <si>
    <t>دائنون</t>
  </si>
  <si>
    <t>الموجودات الثابتة</t>
  </si>
  <si>
    <t>قروض قصيرة الأجل</t>
  </si>
  <si>
    <t>النفقهت الأيرادية المؤجلة</t>
  </si>
  <si>
    <t>أستثمارات قصيرة الأجل</t>
  </si>
  <si>
    <t>مخزون اخر المدة</t>
  </si>
  <si>
    <t>مستلزمات السلعية</t>
  </si>
  <si>
    <t>المواد الاولية</t>
  </si>
  <si>
    <t>الوقود والزيوت</t>
  </si>
  <si>
    <t>الادوات الاحتياطية</t>
  </si>
  <si>
    <t>أستثمارات طويلة الأجل</t>
  </si>
  <si>
    <t>التعبئة والتغليف</t>
  </si>
  <si>
    <t xml:space="preserve">قروض طويلة الأجل </t>
  </si>
  <si>
    <t>اللوازم والمهمات</t>
  </si>
  <si>
    <t>القرطاسية</t>
  </si>
  <si>
    <t>الكتب التعليمية</t>
  </si>
  <si>
    <t>تجهيزات العاملين</t>
  </si>
  <si>
    <t>مواد طبية</t>
  </si>
  <si>
    <t xml:space="preserve">الخامات الرئيسية </t>
  </si>
  <si>
    <t>مواد اخرى</t>
  </si>
  <si>
    <t>المخافات والمستهلكات</t>
  </si>
  <si>
    <t>بضائع لدى الغير</t>
  </si>
  <si>
    <t>المتنوعات</t>
  </si>
  <si>
    <t>الموجودات المتداولة</t>
  </si>
  <si>
    <t>المدينون</t>
  </si>
  <si>
    <t xml:space="preserve">استثمارات قصيرة الاجل </t>
  </si>
  <si>
    <t>السلف</t>
  </si>
  <si>
    <t>ايرادات الجارية</t>
  </si>
  <si>
    <t>ايراد النشاط الرئيسي</t>
  </si>
  <si>
    <t>صافي المبيعات</t>
  </si>
  <si>
    <t>مخزون الانتاج التام</t>
  </si>
  <si>
    <t>مخزون الانتاج الغير التام</t>
  </si>
  <si>
    <t>ايراد النشاط التجاري</t>
  </si>
  <si>
    <t>مبيعات بضاعة بغرض البيع</t>
  </si>
  <si>
    <t>مشتريات بضاعة بغرض البيع</t>
  </si>
  <si>
    <t>عمولة مستلمة</t>
  </si>
  <si>
    <t>ايراد النشاط الاخرى</t>
  </si>
  <si>
    <t>خدمات متنوعة</t>
  </si>
  <si>
    <t>ايجار موجودات ثابتة</t>
  </si>
  <si>
    <t>التشغيل للغير</t>
  </si>
  <si>
    <t>كلفة الموجودات</t>
  </si>
  <si>
    <t>بيع المخلفات</t>
  </si>
  <si>
    <t>الاستخدامات الوسيطة</t>
  </si>
  <si>
    <t>المستلزمات الخدمية</t>
  </si>
  <si>
    <t>نقل العاملين</t>
  </si>
  <si>
    <t>اشتراكات</t>
  </si>
  <si>
    <t>اقساط التأمين</t>
  </si>
  <si>
    <t>خدمات خاصة</t>
  </si>
  <si>
    <t>مصروفات المركز الرئيسي</t>
  </si>
  <si>
    <t>مقاولات وخدمات</t>
  </si>
  <si>
    <t>ايرادات التحويلية والاخرى</t>
  </si>
  <si>
    <t>مصروفات التحويلية والاخرى</t>
  </si>
  <si>
    <t>صافي الفوائد المدفوعة</t>
  </si>
  <si>
    <t>إيجارات الأراضي المدفوعة</t>
  </si>
  <si>
    <t>الفوائد الدائنة</t>
  </si>
  <si>
    <t>الإيجارات الدائنة</t>
  </si>
  <si>
    <t>الفوائد المدينة</t>
  </si>
  <si>
    <t>الإيجارات المدينة</t>
  </si>
  <si>
    <t>الرواتب والاجور</t>
  </si>
  <si>
    <t xml:space="preserve"> تحليل مؤشرات مجموع نشاط صناعة المنتجات المعدنية المصنعة والمكائن والمعدات لسنة 2017</t>
  </si>
  <si>
    <t>الجهاز المركزي للإحصاء وتكنولوجيا المعلومات (الحسابات القومية)</t>
  </si>
  <si>
    <t xml:space="preserve">النشاط: صناعة المنتجات المعدنية المصنعة والمكائن والمعدات </t>
  </si>
  <si>
    <t>السنة: 2003</t>
  </si>
  <si>
    <t xml:space="preserve"> تحليل مؤشرات مجموع قطاع الصناعة التحويلية العام لسنة 2017</t>
  </si>
  <si>
    <t>جدول  (1)</t>
  </si>
  <si>
    <t>جدول (2)</t>
  </si>
  <si>
    <t>جدول  (3)</t>
  </si>
  <si>
    <t>جدول (4)</t>
  </si>
  <si>
    <t>جدول  (5)</t>
  </si>
  <si>
    <t>جدوا 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</si>
</sst>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0"/>
      <name val="Arial"/>
      <charset val="178"/>
    </font>
    <font>
      <b/>
      <sz val="14"/>
      <name val="Arial"/>
      <family val="2"/>
    </font>
    <font>
      <sz val="10"/>
      <name val="Simplified Arabic"/>
      <family val="1"/>
    </font>
    <font>
      <b/>
      <sz val="12"/>
      <name val="Arial"/>
      <family val="2"/>
    </font>
    <font>
      <sz val="10"/>
      <name val="Arial"/>
      <family val="2"/>
    </font>
    <font>
      <sz val="12"/>
      <name val="Simplified Arabic"/>
      <family val="1"/>
    </font>
    <font>
      <b/>
      <sz val="12"/>
      <name val="Simplified Arabic"/>
      <family val="1"/>
    </font>
    <font>
      <b/>
      <sz val="10"/>
      <name val="Simplified Arabic"/>
      <family val="1"/>
    </font>
    <font>
      <sz val="12"/>
      <name val="Arial"/>
      <family val="2"/>
    </font>
    <font>
      <sz val="11"/>
      <name val="Arial"/>
      <family val="2"/>
    </font>
    <font>
      <sz val="14"/>
      <name val="Simplified Arabic"/>
      <family val="1"/>
    </font>
    <font>
      <sz val="11"/>
      <name val="Simplified Arabic"/>
      <family val="1"/>
    </font>
    <font>
      <b/>
      <sz val="11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 inden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indent="2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right" vertical="center" indent="2"/>
    </xf>
    <xf numFmtId="3" fontId="4" fillId="3" borderId="3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 indent="1"/>
    </xf>
    <xf numFmtId="3" fontId="4" fillId="0" borderId="3" xfId="0" applyNumberFormat="1" applyFont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right" vertical="center" indent="2"/>
    </xf>
    <xf numFmtId="3" fontId="4" fillId="4" borderId="3" xfId="0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right" vertical="center" indent="1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right" vertical="center" indent="2"/>
    </xf>
    <xf numFmtId="0" fontId="4" fillId="0" borderId="4" xfId="0" applyFont="1" applyBorder="1" applyAlignment="1">
      <alignment horizontal="right" vertical="center" indent="1"/>
    </xf>
    <xf numFmtId="0" fontId="2" fillId="3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" fontId="2" fillId="3" borderId="0" xfId="0" applyNumberFormat="1" applyFont="1" applyFill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horizontal="right" vertical="center"/>
    </xf>
    <xf numFmtId="0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right" vertical="center" indent="1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right" vertical="center" indent="2"/>
    </xf>
    <xf numFmtId="0" fontId="4" fillId="0" borderId="3" xfId="0" applyFont="1" applyFill="1" applyBorder="1" applyAlignment="1">
      <alignment horizontal="right" vertical="center" indent="2"/>
    </xf>
    <xf numFmtId="3" fontId="4" fillId="0" borderId="3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right" vertical="center"/>
    </xf>
    <xf numFmtId="3" fontId="4" fillId="4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 indent="2"/>
    </xf>
    <xf numFmtId="3" fontId="4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4" fillId="0" borderId="4" xfId="0" applyFont="1" applyFill="1" applyBorder="1" applyAlignment="1">
      <alignment horizontal="right" vertical="center" indent="1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right"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vertical="center"/>
    </xf>
    <xf numFmtId="2" fontId="5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right" vertical="center" indent="1"/>
    </xf>
    <xf numFmtId="0" fontId="12" fillId="2" borderId="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right" vertical="center" indent="2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 indent="2"/>
    </xf>
    <xf numFmtId="0" fontId="4" fillId="0" borderId="9" xfId="0" applyFont="1" applyBorder="1" applyAlignment="1">
      <alignment horizontal="right" vertical="center" indent="2"/>
    </xf>
    <xf numFmtId="0" fontId="4" fillId="4" borderId="10" xfId="0" applyFont="1" applyFill="1" applyBorder="1" applyAlignment="1">
      <alignment horizontal="right" vertical="center" indent="2"/>
    </xf>
    <xf numFmtId="0" fontId="4" fillId="0" borderId="4" xfId="0" applyFont="1" applyBorder="1" applyAlignment="1">
      <alignment horizontal="right" vertical="center" indent="2"/>
    </xf>
    <xf numFmtId="0" fontId="4" fillId="0" borderId="10" xfId="0" applyFont="1" applyBorder="1" applyAlignment="1">
      <alignment horizontal="right" vertical="center" indent="2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3" fontId="4" fillId="0" borderId="7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2" borderId="2" xfId="0" applyFont="1" applyFill="1" applyBorder="1" applyAlignment="1">
      <alignment horizontal="right" vertical="center" indent="2"/>
    </xf>
    <xf numFmtId="0" fontId="5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8" fillId="0" borderId="6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583;&#1610;&#1587;&#1603;%20&#1578;&#1608;&#1576;\&#1575;&#1604;&#1589;&#1606;&#1575;&#1593;&#1577;%20&#1575;&#1604;&#1578;&#1581;&#1608;&#1610;&#1604;&#1610;&#1577;%202017\&#1589;&#1606;&#1575;&#1593;&#1577;%20&#1578;&#1581;&#1608;&#1610;&#1604;&#1610;&#1577;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نتجات الغذائية"/>
      <sheetName val="Sheet8"/>
      <sheetName val="ورقة2 (2)"/>
      <sheetName val="شركة ما بين النهرين"/>
      <sheetName val="ورقة2"/>
      <sheetName val="نشاط1"/>
      <sheetName val="ورقة النشاط"/>
      <sheetName val="الصناعات الجلدية"/>
      <sheetName val="نشاط2"/>
      <sheetName val="ورقةنشاط"/>
      <sheetName val="دار الثقافة"/>
      <sheetName val="ورقة ا8"/>
      <sheetName val="نشاط3"/>
      <sheetName val="ورقة نشاط"/>
      <sheetName val="شركة تعبية الغاز"/>
      <sheetName val="Sheet5"/>
      <sheetName val="غاز الشمال"/>
      <sheetName val="Sheet1"/>
      <sheetName val="غاز الجنوب"/>
      <sheetName val="Sheet2"/>
      <sheetName val="مصافي الوسط"/>
      <sheetName val="ورقة61"/>
      <sheetName val="مصافي الجنوب"/>
      <sheetName val="مصافي ورقة"/>
      <sheetName val="مصافي الشمال"/>
      <sheetName val="Sheet3"/>
      <sheetName val="الفرات"/>
      <sheetName val="ورقة44"/>
      <sheetName val="مطاطية"/>
      <sheetName val="ورقة54"/>
      <sheetName val="أدوية "/>
      <sheetName val="ورقة 25"/>
      <sheetName val="البتروكيمياوية"/>
      <sheetName val="ورقة42"/>
      <sheetName val="نشاط 4"/>
      <sheetName val="ورقةن"/>
      <sheetName val="الاسمدة الجنوبية"/>
      <sheetName val="Sheet14"/>
      <sheetName val="السمنت العراقية "/>
      <sheetName val="ورقة5"/>
      <sheetName val="صناعة التعدين"/>
      <sheetName val="ورقة "/>
      <sheetName val="نشاط5"/>
      <sheetName val="ورقة ن "/>
      <sheetName val="الميكانيكية"/>
      <sheetName val="ورقة38"/>
      <sheetName val="الزجاج والحراريات"/>
      <sheetName val="Sheet4"/>
      <sheetName val="نشاط 5"/>
      <sheetName val="Sheet9"/>
      <sheetName val="الحديد والصلب"/>
      <sheetName val="ورقة الحديد"/>
      <sheetName val="الفولاذية"/>
      <sheetName val="ورقة34"/>
      <sheetName val="سيارات"/>
      <sheetName val="ورقة15"/>
      <sheetName val="اور"/>
      <sheetName val="ورقة اور"/>
      <sheetName val="ديالى"/>
      <sheetName val="ورقة ديالى"/>
      <sheetName val="الانظمة الالكترونية"/>
      <sheetName val="Sheet10"/>
      <sheetName val="المعدات الهندسية"/>
      <sheetName val="ورقة1"/>
      <sheetName val="شركة الفارس"/>
      <sheetName val="ورقة62"/>
      <sheetName val="شركة ابن ماجد"/>
      <sheetName val="ورقة ماجد"/>
      <sheetName val="الزوراء"/>
      <sheetName val="Sheet12"/>
      <sheetName val="نشاط6"/>
      <sheetName val="ورقة4"/>
      <sheetName val="قطاع"/>
      <sheetName val="ورقة53"/>
      <sheetName val="تقرير التوافق"/>
      <sheetName val="Sheet7"/>
      <sheetName val="ورقة10"/>
      <sheetName val="ورقة9"/>
      <sheetName val="Sheet11"/>
      <sheetName val="ورقة3"/>
      <sheetName val="ورقة7"/>
      <sheetName val="ورقة6"/>
    </sheetNames>
    <sheetDataSet>
      <sheetData sheetId="0">
        <row r="4">
          <cell r="C4">
            <v>46014636</v>
          </cell>
          <cell r="F4">
            <v>0</v>
          </cell>
        </row>
        <row r="5">
          <cell r="C5">
            <v>-505046781</v>
          </cell>
          <cell r="F5">
            <v>112965626</v>
          </cell>
        </row>
        <row r="6">
          <cell r="C6">
            <v>0</v>
          </cell>
          <cell r="F6">
            <v>0</v>
          </cell>
        </row>
        <row r="7">
          <cell r="C7">
            <v>-459032145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475467747</v>
          </cell>
          <cell r="F9">
            <v>14009978</v>
          </cell>
        </row>
        <row r="10">
          <cell r="C10">
            <v>16435602</v>
          </cell>
          <cell r="F10">
            <v>0</v>
          </cell>
        </row>
        <row r="11">
          <cell r="C11">
            <v>178553454</v>
          </cell>
          <cell r="F11">
            <v>4780285</v>
          </cell>
        </row>
        <row r="12">
          <cell r="C12">
            <v>194989056</v>
          </cell>
          <cell r="F12">
            <v>18790263</v>
          </cell>
        </row>
        <row r="13">
          <cell r="C13">
            <v>111988158</v>
          </cell>
          <cell r="F13">
            <v>15266474</v>
          </cell>
        </row>
        <row r="14">
          <cell r="C14">
            <v>977468</v>
          </cell>
          <cell r="F14">
            <v>3523789</v>
          </cell>
        </row>
        <row r="15">
          <cell r="C15">
            <v>28090420</v>
          </cell>
          <cell r="F15">
            <v>420</v>
          </cell>
        </row>
        <row r="16">
          <cell r="C16">
            <v>84875206</v>
          </cell>
          <cell r="F16">
            <v>59291788</v>
          </cell>
        </row>
        <row r="17">
          <cell r="C17">
            <v>31263933</v>
          </cell>
          <cell r="F17">
            <v>62815157</v>
          </cell>
        </row>
        <row r="18">
          <cell r="C18">
            <v>28004053</v>
          </cell>
          <cell r="F18">
            <v>4391081</v>
          </cell>
        </row>
        <row r="19">
          <cell r="C19">
            <v>0</v>
          </cell>
          <cell r="F19">
            <v>58424076</v>
          </cell>
        </row>
        <row r="20">
          <cell r="C20">
            <v>2448686</v>
          </cell>
          <cell r="F20">
            <v>125268585</v>
          </cell>
        </row>
        <row r="21">
          <cell r="C21">
            <v>4982</v>
          </cell>
          <cell r="F21">
            <v>183692661</v>
          </cell>
        </row>
        <row r="22">
          <cell r="C22">
            <v>573295</v>
          </cell>
          <cell r="F22">
            <v>107489909</v>
          </cell>
        </row>
        <row r="23">
          <cell r="C23">
            <v>232917</v>
          </cell>
          <cell r="F23">
            <v>107489909</v>
          </cell>
        </row>
        <row r="24">
          <cell r="C24">
            <v>67860977</v>
          </cell>
          <cell r="F24">
            <v>0</v>
          </cell>
        </row>
        <row r="25">
          <cell r="C25">
            <v>10817991</v>
          </cell>
          <cell r="F25">
            <v>0</v>
          </cell>
        </row>
        <row r="26">
          <cell r="C26">
            <v>109942901</v>
          </cell>
          <cell r="F26">
            <v>76390134</v>
          </cell>
        </row>
        <row r="27">
          <cell r="C27">
            <v>-68610553</v>
          </cell>
          <cell r="F27">
            <v>0</v>
          </cell>
        </row>
        <row r="28">
          <cell r="C28">
            <v>170949</v>
          </cell>
          <cell r="F28">
            <v>-187382</v>
          </cell>
        </row>
        <row r="29">
          <cell r="C29">
            <v>16435602</v>
          </cell>
          <cell r="F29">
            <v>76390134</v>
          </cell>
        </row>
        <row r="30">
          <cell r="C30">
            <v>194989056</v>
          </cell>
          <cell r="F30">
            <v>-17966058</v>
          </cell>
        </row>
        <row r="102">
          <cell r="C102">
            <v>13579015</v>
          </cell>
        </row>
      </sheetData>
      <sheetData sheetId="1"/>
      <sheetData sheetId="2"/>
      <sheetData sheetId="3">
        <row r="4">
          <cell r="C4">
            <v>2000000</v>
          </cell>
          <cell r="F4">
            <v>58887405</v>
          </cell>
        </row>
        <row r="5">
          <cell r="C5">
            <v>83843630</v>
          </cell>
          <cell r="F5">
            <v>6441670</v>
          </cell>
        </row>
        <row r="6">
          <cell r="C6">
            <v>0</v>
          </cell>
          <cell r="F6">
            <v>32168822</v>
          </cell>
        </row>
        <row r="7">
          <cell r="C7">
            <v>85843630</v>
          </cell>
          <cell r="F7">
            <v>23167484</v>
          </cell>
        </row>
        <row r="8">
          <cell r="C8">
            <v>30242870</v>
          </cell>
          <cell r="F8">
            <v>9001338</v>
          </cell>
        </row>
        <row r="9">
          <cell r="C9">
            <v>45000000</v>
          </cell>
          <cell r="F9">
            <v>27452523</v>
          </cell>
        </row>
        <row r="10">
          <cell r="C10">
            <v>161086500</v>
          </cell>
          <cell r="F10">
            <v>497009</v>
          </cell>
        </row>
        <row r="11">
          <cell r="C11">
            <v>327625532</v>
          </cell>
          <cell r="F11">
            <v>1195791</v>
          </cell>
        </row>
        <row r="12">
          <cell r="C12">
            <v>488712032</v>
          </cell>
          <cell r="F12">
            <v>29145323</v>
          </cell>
        </row>
        <row r="13">
          <cell r="C13">
            <v>63620130</v>
          </cell>
          <cell r="F13">
            <v>68548631</v>
          </cell>
        </row>
        <row r="14">
          <cell r="C14">
            <v>1708945</v>
          </cell>
          <cell r="F14">
            <v>-39403308</v>
          </cell>
        </row>
        <row r="15">
          <cell r="C15">
            <v>5816892</v>
          </cell>
          <cell r="F15">
            <v>0</v>
          </cell>
        </row>
        <row r="16">
          <cell r="C16">
            <v>59512183</v>
          </cell>
          <cell r="F16">
            <v>78910220</v>
          </cell>
        </row>
        <row r="17">
          <cell r="C17">
            <v>38994490</v>
          </cell>
          <cell r="F17">
            <v>39506912</v>
          </cell>
        </row>
        <row r="18">
          <cell r="C18">
            <v>30491512</v>
          </cell>
          <cell r="F18">
            <v>3190877</v>
          </cell>
        </row>
        <row r="19">
          <cell r="C19">
            <v>0</v>
          </cell>
          <cell r="F19">
            <v>36316035</v>
          </cell>
        </row>
        <row r="20">
          <cell r="C20">
            <v>8015034</v>
          </cell>
          <cell r="F20">
            <v>1500101</v>
          </cell>
        </row>
        <row r="21">
          <cell r="C21">
            <v>0</v>
          </cell>
          <cell r="F21">
            <v>37816136</v>
          </cell>
        </row>
        <row r="22">
          <cell r="C22">
            <v>487944</v>
          </cell>
          <cell r="F22">
            <v>21437832</v>
          </cell>
        </row>
        <row r="23">
          <cell r="C23">
            <v>0</v>
          </cell>
          <cell r="F23">
            <v>3190877</v>
          </cell>
        </row>
        <row r="24">
          <cell r="C24">
            <v>183167505</v>
          </cell>
          <cell r="F24">
            <v>9550555</v>
          </cell>
        </row>
        <row r="25">
          <cell r="C25">
            <v>207037854</v>
          </cell>
          <cell r="F25">
            <v>7003739</v>
          </cell>
        </row>
        <row r="26">
          <cell r="C26">
            <v>429199849</v>
          </cell>
          <cell r="F26">
            <v>17259288</v>
          </cell>
        </row>
        <row r="27">
          <cell r="C27">
            <v>101574317</v>
          </cell>
          <cell r="F27">
            <v>0</v>
          </cell>
        </row>
        <row r="28">
          <cell r="C28">
            <v>0</v>
          </cell>
          <cell r="F28">
            <v>-880984</v>
          </cell>
        </row>
        <row r="29">
          <cell r="C29">
            <v>161086500</v>
          </cell>
          <cell r="F29">
            <v>24263027</v>
          </cell>
        </row>
        <row r="30">
          <cell r="C30">
            <v>488712032</v>
          </cell>
          <cell r="F30">
            <v>12053008</v>
          </cell>
        </row>
        <row r="102">
          <cell r="C102">
            <v>65911301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4">
          <cell r="C4">
            <v>15000</v>
          </cell>
          <cell r="F4">
            <v>4387532</v>
          </cell>
        </row>
        <row r="5">
          <cell r="C5">
            <v>3514802</v>
          </cell>
          <cell r="F5">
            <v>2937687</v>
          </cell>
        </row>
        <row r="6">
          <cell r="C6">
            <v>0</v>
          </cell>
          <cell r="F6">
            <v>1568378</v>
          </cell>
        </row>
        <row r="7">
          <cell r="C7">
            <v>3529802</v>
          </cell>
          <cell r="F7">
            <v>801848</v>
          </cell>
        </row>
        <row r="8">
          <cell r="C8">
            <v>0</v>
          </cell>
          <cell r="F8">
            <v>766530</v>
          </cell>
        </row>
        <row r="9">
          <cell r="C9">
            <v>30000</v>
          </cell>
          <cell r="F9">
            <v>513615</v>
          </cell>
        </row>
        <row r="10">
          <cell r="C10">
            <v>3559802</v>
          </cell>
          <cell r="F10">
            <v>761</v>
          </cell>
        </row>
        <row r="11">
          <cell r="C11">
            <v>2992949</v>
          </cell>
          <cell r="F11">
            <v>6568</v>
          </cell>
        </row>
        <row r="12">
          <cell r="C12">
            <v>6552751</v>
          </cell>
          <cell r="F12">
            <v>520944</v>
          </cell>
        </row>
        <row r="13">
          <cell r="C13">
            <v>7325219</v>
          </cell>
          <cell r="F13">
            <v>542281</v>
          </cell>
        </row>
        <row r="14">
          <cell r="C14">
            <v>0</v>
          </cell>
          <cell r="F14">
            <v>-21337</v>
          </cell>
        </row>
        <row r="15">
          <cell r="C15">
            <v>3478291</v>
          </cell>
          <cell r="F15">
            <v>0</v>
          </cell>
        </row>
        <row r="16">
          <cell r="C16">
            <v>3846928</v>
          </cell>
          <cell r="F16">
            <v>2460475</v>
          </cell>
        </row>
        <row r="17">
          <cell r="C17">
            <v>1603565</v>
          </cell>
          <cell r="F17">
            <v>2439138</v>
          </cell>
        </row>
        <row r="18">
          <cell r="C18">
            <v>635946</v>
          </cell>
          <cell r="F18">
            <v>533925</v>
          </cell>
        </row>
        <row r="19">
          <cell r="C19">
            <v>6104</v>
          </cell>
          <cell r="F19">
            <v>1905213</v>
          </cell>
        </row>
        <row r="20">
          <cell r="C20">
            <v>884948</v>
          </cell>
          <cell r="F20">
            <v>78187</v>
          </cell>
        </row>
        <row r="21">
          <cell r="C21">
            <v>58503</v>
          </cell>
          <cell r="F21">
            <v>1983400</v>
          </cell>
        </row>
        <row r="22">
          <cell r="C22">
            <v>18064</v>
          </cell>
          <cell r="F22">
            <v>-559249</v>
          </cell>
        </row>
        <row r="23">
          <cell r="C23">
            <v>0</v>
          </cell>
          <cell r="F23">
            <v>-559249</v>
          </cell>
        </row>
        <row r="24">
          <cell r="C24">
            <v>876510</v>
          </cell>
          <cell r="F24">
            <v>0</v>
          </cell>
        </row>
        <row r="25">
          <cell r="C25">
            <v>208948</v>
          </cell>
          <cell r="F25">
            <v>0</v>
          </cell>
        </row>
        <row r="26">
          <cell r="C26">
            <v>2689023</v>
          </cell>
          <cell r="F26">
            <v>2542649</v>
          </cell>
        </row>
        <row r="27">
          <cell r="C27">
            <v>-303926</v>
          </cell>
          <cell r="F27">
            <v>0</v>
          </cell>
        </row>
        <row r="28">
          <cell r="C28">
            <v>16800</v>
          </cell>
          <cell r="F28">
            <v>0</v>
          </cell>
        </row>
        <row r="29">
          <cell r="C29">
            <v>3559802</v>
          </cell>
          <cell r="F29">
            <v>2542649</v>
          </cell>
        </row>
        <row r="30">
          <cell r="C30">
            <v>6552751</v>
          </cell>
          <cell r="F30">
            <v>-637436</v>
          </cell>
        </row>
        <row r="102">
          <cell r="C102">
            <v>441786</v>
          </cell>
        </row>
      </sheetData>
      <sheetData sheetId="11"/>
      <sheetData sheetId="12"/>
      <sheetData sheetId="13"/>
      <sheetData sheetId="14">
        <row r="4">
          <cell r="C4">
            <v>1035635</v>
          </cell>
          <cell r="F4">
            <v>180339904</v>
          </cell>
        </row>
        <row r="5">
          <cell r="C5">
            <v>439432786</v>
          </cell>
          <cell r="F5">
            <v>390495681</v>
          </cell>
        </row>
        <row r="6">
          <cell r="C6">
            <v>0</v>
          </cell>
          <cell r="F6">
            <v>107792908</v>
          </cell>
        </row>
        <row r="7">
          <cell r="C7">
            <v>440468421</v>
          </cell>
          <cell r="F7">
            <v>642339</v>
          </cell>
        </row>
        <row r="8">
          <cell r="C8">
            <v>792548</v>
          </cell>
          <cell r="F8">
            <v>107150569</v>
          </cell>
        </row>
        <row r="9">
          <cell r="C9">
            <v>0</v>
          </cell>
          <cell r="F9">
            <v>356811</v>
          </cell>
        </row>
        <row r="10">
          <cell r="C10">
            <v>441260969</v>
          </cell>
          <cell r="F10">
            <v>307266156</v>
          </cell>
        </row>
        <row r="11">
          <cell r="C11">
            <v>245977448</v>
          </cell>
          <cell r="F11">
            <v>23768117</v>
          </cell>
        </row>
        <row r="12">
          <cell r="C12">
            <v>687238417</v>
          </cell>
          <cell r="F12">
            <v>331391084</v>
          </cell>
        </row>
        <row r="13">
          <cell r="C13">
            <v>184312509</v>
          </cell>
          <cell r="F13">
            <v>91731229</v>
          </cell>
        </row>
        <row r="14">
          <cell r="C14">
            <v>25843268</v>
          </cell>
          <cell r="F14">
            <v>239659855</v>
          </cell>
        </row>
        <row r="15">
          <cell r="C15">
            <v>20125491</v>
          </cell>
          <cell r="F15">
            <v>0</v>
          </cell>
        </row>
        <row r="16">
          <cell r="C16">
            <v>190030286</v>
          </cell>
          <cell r="F16">
            <v>0</v>
          </cell>
        </row>
        <row r="17">
          <cell r="C17">
            <v>143313818</v>
          </cell>
          <cell r="F17">
            <v>239659855</v>
          </cell>
        </row>
        <row r="18">
          <cell r="C18">
            <v>117892332</v>
          </cell>
          <cell r="F18">
            <v>5240652</v>
          </cell>
        </row>
        <row r="19">
          <cell r="C19">
            <v>0</v>
          </cell>
          <cell r="F19">
            <v>234419203</v>
          </cell>
        </row>
        <row r="20">
          <cell r="C20">
            <v>999150</v>
          </cell>
          <cell r="F20">
            <v>-5977921</v>
          </cell>
        </row>
        <row r="21">
          <cell r="C21">
            <v>3737594</v>
          </cell>
          <cell r="F21">
            <v>228441282</v>
          </cell>
        </row>
        <row r="22">
          <cell r="C22">
            <v>1173317</v>
          </cell>
          <cell r="F22">
            <v>73122550</v>
          </cell>
        </row>
        <row r="23">
          <cell r="C23">
            <v>19511425</v>
          </cell>
          <cell r="F23">
            <v>16615324</v>
          </cell>
        </row>
        <row r="24">
          <cell r="C24">
            <v>123391006</v>
          </cell>
          <cell r="F24">
            <v>32576096</v>
          </cell>
        </row>
        <row r="25">
          <cell r="C25">
            <v>230503307</v>
          </cell>
          <cell r="F25">
            <v>23931130</v>
          </cell>
        </row>
        <row r="26">
          <cell r="C26">
            <v>497208131</v>
          </cell>
          <cell r="F26">
            <v>155306732</v>
          </cell>
        </row>
        <row r="27">
          <cell r="C27">
            <v>251230683</v>
          </cell>
          <cell r="F27">
            <v>0</v>
          </cell>
        </row>
        <row r="28">
          <cell r="C28">
            <v>0</v>
          </cell>
          <cell r="F28">
            <v>12000</v>
          </cell>
        </row>
        <row r="29">
          <cell r="C29">
            <v>441260969</v>
          </cell>
          <cell r="F29">
            <v>179237862</v>
          </cell>
        </row>
        <row r="30">
          <cell r="C30">
            <v>687238417</v>
          </cell>
          <cell r="F30">
            <v>55181341</v>
          </cell>
        </row>
        <row r="102">
          <cell r="C102">
            <v>34783262</v>
          </cell>
        </row>
      </sheetData>
      <sheetData sheetId="15"/>
      <sheetData sheetId="16">
        <row r="4">
          <cell r="C4">
            <v>808160</v>
          </cell>
          <cell r="F4">
            <v>48020551</v>
          </cell>
        </row>
        <row r="5">
          <cell r="C5">
            <v>308406572</v>
          </cell>
          <cell r="F5">
            <v>150549286</v>
          </cell>
        </row>
        <row r="6">
          <cell r="C6">
            <v>0</v>
          </cell>
          <cell r="F6">
            <v>176515520</v>
          </cell>
        </row>
        <row r="7">
          <cell r="C7">
            <v>309214732</v>
          </cell>
          <cell r="F7">
            <v>50461518</v>
          </cell>
        </row>
        <row r="8">
          <cell r="C8">
            <v>0</v>
          </cell>
          <cell r="F8">
            <v>126054002</v>
          </cell>
        </row>
        <row r="9">
          <cell r="C9">
            <v>0</v>
          </cell>
          <cell r="F9">
            <v>170105065</v>
          </cell>
        </row>
        <row r="10">
          <cell r="C10">
            <v>309214732</v>
          </cell>
          <cell r="F10">
            <v>1735664</v>
          </cell>
        </row>
        <row r="11">
          <cell r="C11">
            <v>379637589</v>
          </cell>
          <cell r="F11">
            <v>195673</v>
          </cell>
        </row>
        <row r="12">
          <cell r="C12">
            <v>688852321</v>
          </cell>
          <cell r="F12">
            <v>172036402</v>
          </cell>
        </row>
        <row r="13">
          <cell r="C13">
            <v>102510735</v>
          </cell>
          <cell r="F13">
            <v>56873165</v>
          </cell>
        </row>
        <row r="14">
          <cell r="C14">
            <v>18000</v>
          </cell>
          <cell r="F14">
            <v>115163237</v>
          </cell>
        </row>
        <row r="15">
          <cell r="C15">
            <v>59927105</v>
          </cell>
          <cell r="F15">
            <v>407666</v>
          </cell>
        </row>
        <row r="16">
          <cell r="C16">
            <v>42601630</v>
          </cell>
          <cell r="F16">
            <v>0</v>
          </cell>
        </row>
        <row r="17">
          <cell r="C17">
            <v>174344123</v>
          </cell>
          <cell r="F17">
            <v>114755571</v>
          </cell>
        </row>
        <row r="18">
          <cell r="C18">
            <v>113390728</v>
          </cell>
          <cell r="F18">
            <v>8809648</v>
          </cell>
        </row>
        <row r="19">
          <cell r="C19">
            <v>0</v>
          </cell>
          <cell r="F19">
            <v>105945923</v>
          </cell>
        </row>
        <row r="20">
          <cell r="C20">
            <v>54952446</v>
          </cell>
          <cell r="F20">
            <v>-6381805</v>
          </cell>
        </row>
        <row r="21">
          <cell r="C21">
            <v>0</v>
          </cell>
          <cell r="F21">
            <v>99564118</v>
          </cell>
        </row>
        <row r="22">
          <cell r="C22">
            <v>1192710</v>
          </cell>
          <cell r="F22">
            <v>24648129</v>
          </cell>
        </row>
        <row r="23">
          <cell r="C23">
            <v>4808239</v>
          </cell>
          <cell r="F23">
            <v>9391347</v>
          </cell>
        </row>
        <row r="24">
          <cell r="C24">
            <v>464864179</v>
          </cell>
          <cell r="F24">
            <v>8626287</v>
          </cell>
        </row>
        <row r="25">
          <cell r="C25">
            <v>7042389</v>
          </cell>
          <cell r="F25">
            <v>6630495</v>
          </cell>
        </row>
        <row r="26">
          <cell r="C26">
            <v>646250691</v>
          </cell>
          <cell r="F26">
            <v>74942989</v>
          </cell>
        </row>
        <row r="27">
          <cell r="C27">
            <v>266613102</v>
          </cell>
          <cell r="F27">
            <v>0</v>
          </cell>
        </row>
        <row r="28">
          <cell r="C28">
            <v>0</v>
          </cell>
          <cell r="F28">
            <v>-27000</v>
          </cell>
        </row>
        <row r="29">
          <cell r="C29">
            <v>309214732</v>
          </cell>
          <cell r="F29">
            <v>81573484</v>
          </cell>
        </row>
        <row r="30">
          <cell r="C30">
            <v>688852321</v>
          </cell>
          <cell r="F30">
            <v>24372439</v>
          </cell>
        </row>
        <row r="102">
          <cell r="C102">
            <v>55185234</v>
          </cell>
        </row>
      </sheetData>
      <sheetData sheetId="17"/>
      <sheetData sheetId="18">
        <row r="4">
          <cell r="C4">
            <v>258511</v>
          </cell>
          <cell r="F4">
            <v>24064554</v>
          </cell>
        </row>
        <row r="5">
          <cell r="C5">
            <v>1334202571</v>
          </cell>
          <cell r="F5">
            <v>79085480</v>
          </cell>
        </row>
        <row r="6">
          <cell r="C6">
            <v>0</v>
          </cell>
          <cell r="F6">
            <v>28281193</v>
          </cell>
        </row>
        <row r="7">
          <cell r="C7">
            <v>1334461082</v>
          </cell>
          <cell r="F7">
            <v>0</v>
          </cell>
        </row>
        <row r="8">
          <cell r="C8">
            <v>0</v>
          </cell>
          <cell r="F8">
            <v>28281193</v>
          </cell>
        </row>
        <row r="9">
          <cell r="C9">
            <v>470676000</v>
          </cell>
          <cell r="F9">
            <v>65286873</v>
          </cell>
        </row>
        <row r="10">
          <cell r="C10">
            <v>1805137082</v>
          </cell>
          <cell r="F10">
            <v>-600115379</v>
          </cell>
        </row>
        <row r="11">
          <cell r="C11">
            <v>1096078557</v>
          </cell>
          <cell r="F11">
            <v>5989849</v>
          </cell>
        </row>
        <row r="12">
          <cell r="C12">
            <v>2901215639</v>
          </cell>
          <cell r="F12">
            <v>-528838657</v>
          </cell>
        </row>
        <row r="13">
          <cell r="C13">
            <v>45346046</v>
          </cell>
          <cell r="F13">
            <v>18438256</v>
          </cell>
        </row>
        <row r="14">
          <cell r="C14">
            <v>9674880</v>
          </cell>
          <cell r="F14">
            <v>-547276913</v>
          </cell>
        </row>
        <row r="15">
          <cell r="C15">
            <v>22601813</v>
          </cell>
          <cell r="F15">
            <v>1451695</v>
          </cell>
        </row>
        <row r="16">
          <cell r="C16">
            <v>32419113</v>
          </cell>
          <cell r="F16">
            <v>584768501</v>
          </cell>
        </row>
        <row r="17">
          <cell r="C17">
            <v>11767152</v>
          </cell>
          <cell r="F17">
            <v>36039893</v>
          </cell>
        </row>
        <row r="18">
          <cell r="C18">
            <v>11103518</v>
          </cell>
          <cell r="F18">
            <v>4099313</v>
          </cell>
        </row>
        <row r="19">
          <cell r="C19">
            <v>0</v>
          </cell>
          <cell r="F19">
            <v>31940580</v>
          </cell>
        </row>
        <row r="20">
          <cell r="C20">
            <v>0</v>
          </cell>
          <cell r="F20">
            <v>-2579424</v>
          </cell>
        </row>
        <row r="21">
          <cell r="C21">
            <v>0</v>
          </cell>
          <cell r="F21">
            <v>29361156</v>
          </cell>
        </row>
        <row r="22">
          <cell r="C22">
            <v>540636</v>
          </cell>
          <cell r="F22">
            <v>25008968</v>
          </cell>
        </row>
        <row r="23">
          <cell r="C23">
            <v>122998</v>
          </cell>
          <cell r="F23">
            <v>9586594</v>
          </cell>
        </row>
        <row r="24">
          <cell r="C24">
            <v>1218512513</v>
          </cell>
          <cell r="F24">
            <v>11141495</v>
          </cell>
        </row>
        <row r="25">
          <cell r="C25">
            <v>433454976</v>
          </cell>
          <cell r="F25">
            <v>4280879</v>
          </cell>
        </row>
        <row r="26">
          <cell r="C26">
            <v>1663734641</v>
          </cell>
          <cell r="F26">
            <v>17062912</v>
          </cell>
        </row>
        <row r="27">
          <cell r="C27">
            <v>567656084</v>
          </cell>
          <cell r="F27">
            <v>0</v>
          </cell>
        </row>
        <row r="28">
          <cell r="C28">
            <v>1205061885</v>
          </cell>
          <cell r="F28">
            <v>-12710724</v>
          </cell>
        </row>
        <row r="29">
          <cell r="C29">
            <v>1805137082</v>
          </cell>
          <cell r="F29">
            <v>21343791</v>
          </cell>
        </row>
        <row r="30">
          <cell r="C30">
            <v>2901215639</v>
          </cell>
          <cell r="F30">
            <v>10596789</v>
          </cell>
        </row>
        <row r="102">
          <cell r="C102">
            <v>1542141</v>
          </cell>
        </row>
      </sheetData>
      <sheetData sheetId="19"/>
      <sheetData sheetId="20">
        <row r="4">
          <cell r="C4">
            <v>468115</v>
          </cell>
          <cell r="F4">
            <v>0</v>
          </cell>
        </row>
        <row r="5">
          <cell r="C5">
            <v>981435029</v>
          </cell>
          <cell r="F5">
            <v>619129074</v>
          </cell>
        </row>
        <row r="6">
          <cell r="C6">
            <v>0</v>
          </cell>
          <cell r="F6">
            <v>0</v>
          </cell>
        </row>
        <row r="7">
          <cell r="C7">
            <v>981903144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1295131131</v>
          </cell>
        </row>
        <row r="10">
          <cell r="C10">
            <v>981903144</v>
          </cell>
          <cell r="F10">
            <v>0</v>
          </cell>
        </row>
        <row r="11">
          <cell r="C11">
            <v>671959817</v>
          </cell>
          <cell r="F11">
            <v>1044413</v>
          </cell>
        </row>
        <row r="12">
          <cell r="C12">
            <v>1653862961</v>
          </cell>
          <cell r="F12">
            <v>1296175544</v>
          </cell>
        </row>
        <row r="13">
          <cell r="C13">
            <v>617547082</v>
          </cell>
          <cell r="F13">
            <v>447528886</v>
          </cell>
        </row>
        <row r="14">
          <cell r="C14">
            <v>1581992</v>
          </cell>
          <cell r="F14">
            <v>848646658</v>
          </cell>
        </row>
        <row r="15">
          <cell r="C15">
            <v>358158053</v>
          </cell>
          <cell r="F15">
            <v>0</v>
          </cell>
        </row>
        <row r="16">
          <cell r="C16">
            <v>260971021</v>
          </cell>
          <cell r="F16">
            <v>0</v>
          </cell>
        </row>
        <row r="17">
          <cell r="C17">
            <v>226473520</v>
          </cell>
          <cell r="F17">
            <v>848646658</v>
          </cell>
        </row>
        <row r="18">
          <cell r="C18">
            <v>159027397</v>
          </cell>
          <cell r="F18">
            <v>60912232</v>
          </cell>
        </row>
        <row r="19">
          <cell r="C19">
            <v>16526606</v>
          </cell>
          <cell r="F19">
            <v>787734426</v>
          </cell>
        </row>
        <row r="20">
          <cell r="C20">
            <v>9721027</v>
          </cell>
          <cell r="F20">
            <v>-30688981</v>
          </cell>
        </row>
        <row r="21">
          <cell r="C21">
            <v>0</v>
          </cell>
          <cell r="F21">
            <v>757045445</v>
          </cell>
        </row>
        <row r="22">
          <cell r="C22">
            <v>18505716</v>
          </cell>
          <cell r="F22">
            <v>589793301</v>
          </cell>
        </row>
        <row r="23">
          <cell r="C23">
            <v>22692774</v>
          </cell>
          <cell r="F23">
            <v>261490370</v>
          </cell>
        </row>
        <row r="24">
          <cell r="C24">
            <v>971004849</v>
          </cell>
          <cell r="F24">
            <v>260319132</v>
          </cell>
        </row>
        <row r="25">
          <cell r="C25">
            <v>195413571</v>
          </cell>
          <cell r="F25">
            <v>67983799</v>
          </cell>
        </row>
        <row r="26">
          <cell r="C26">
            <v>1392891940</v>
          </cell>
          <cell r="F26">
            <v>167252144</v>
          </cell>
        </row>
        <row r="27">
          <cell r="C27">
            <v>720932123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981903144</v>
          </cell>
          <cell r="F29">
            <v>235235943</v>
          </cell>
        </row>
        <row r="30">
          <cell r="C30">
            <v>1653862961</v>
          </cell>
          <cell r="F30">
            <v>552498483</v>
          </cell>
        </row>
        <row r="102">
          <cell r="C102">
            <v>439283275</v>
          </cell>
        </row>
      </sheetData>
      <sheetData sheetId="21"/>
      <sheetData sheetId="22">
        <row r="4">
          <cell r="C4">
            <v>1805067</v>
          </cell>
          <cell r="F4">
            <v>26873985</v>
          </cell>
        </row>
        <row r="5">
          <cell r="C5">
            <v>954269995</v>
          </cell>
          <cell r="F5">
            <v>292203688</v>
          </cell>
        </row>
        <row r="6">
          <cell r="C6">
            <v>0</v>
          </cell>
          <cell r="F6">
            <v>250154000</v>
          </cell>
        </row>
        <row r="7">
          <cell r="C7">
            <v>956075062</v>
          </cell>
          <cell r="F7">
            <v>15011939</v>
          </cell>
        </row>
        <row r="8">
          <cell r="C8">
            <v>0</v>
          </cell>
          <cell r="F8">
            <v>235142061</v>
          </cell>
        </row>
        <row r="9">
          <cell r="C9">
            <v>0</v>
          </cell>
          <cell r="F9">
            <v>1319671502</v>
          </cell>
        </row>
        <row r="10">
          <cell r="C10">
            <v>956075062</v>
          </cell>
          <cell r="F10">
            <v>0</v>
          </cell>
        </row>
        <row r="11">
          <cell r="C11">
            <v>634566544</v>
          </cell>
          <cell r="F11">
            <v>0</v>
          </cell>
        </row>
        <row r="12">
          <cell r="C12">
            <v>1590641606</v>
          </cell>
          <cell r="F12">
            <v>1319671502</v>
          </cell>
        </row>
        <row r="13">
          <cell r="C13">
            <v>267183145</v>
          </cell>
          <cell r="F13">
            <v>649278586</v>
          </cell>
        </row>
        <row r="14">
          <cell r="C14">
            <v>51894528</v>
          </cell>
          <cell r="F14">
            <v>670392916</v>
          </cell>
        </row>
        <row r="15">
          <cell r="C15">
            <v>96686501</v>
          </cell>
          <cell r="F15">
            <v>0</v>
          </cell>
        </row>
        <row r="16">
          <cell r="C16">
            <v>222391172</v>
          </cell>
          <cell r="F16">
            <v>0</v>
          </cell>
        </row>
        <row r="17">
          <cell r="C17">
            <v>285381006</v>
          </cell>
          <cell r="F17">
            <v>670392916</v>
          </cell>
        </row>
        <row r="18">
          <cell r="C18">
            <v>186672181</v>
          </cell>
          <cell r="F18">
            <v>28072953</v>
          </cell>
        </row>
        <row r="19">
          <cell r="C19">
            <v>38624383</v>
          </cell>
          <cell r="F19">
            <v>642319963</v>
          </cell>
        </row>
        <row r="20">
          <cell r="C20">
            <v>5938669</v>
          </cell>
          <cell r="F20">
            <v>18266913</v>
          </cell>
        </row>
        <row r="21">
          <cell r="C21">
            <v>0</v>
          </cell>
          <cell r="F21">
            <v>660586876</v>
          </cell>
        </row>
        <row r="22">
          <cell r="C22">
            <v>9355775</v>
          </cell>
          <cell r="F22">
            <v>481782679</v>
          </cell>
        </row>
        <row r="23">
          <cell r="C23">
            <v>44789998</v>
          </cell>
          <cell r="F23">
            <v>288816089</v>
          </cell>
        </row>
        <row r="24">
          <cell r="C24">
            <v>956205582</v>
          </cell>
          <cell r="F24">
            <v>115238981</v>
          </cell>
        </row>
        <row r="25">
          <cell r="C25">
            <v>126663846</v>
          </cell>
          <cell r="F25">
            <v>77727609</v>
          </cell>
        </row>
        <row r="26">
          <cell r="C26">
            <v>1368250434</v>
          </cell>
          <cell r="F26">
            <v>178804197</v>
          </cell>
        </row>
        <row r="27">
          <cell r="C27">
            <v>733683890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956075062</v>
          </cell>
          <cell r="F29">
            <v>256531806</v>
          </cell>
        </row>
        <row r="30">
          <cell r="C30">
            <v>1590641606</v>
          </cell>
          <cell r="F30">
            <v>385788157</v>
          </cell>
        </row>
        <row r="102">
          <cell r="C102">
            <v>646652420</v>
          </cell>
        </row>
      </sheetData>
      <sheetData sheetId="23"/>
      <sheetData sheetId="24">
        <row r="4">
          <cell r="C4">
            <v>694254</v>
          </cell>
          <cell r="F4">
            <v>197548389</v>
          </cell>
        </row>
        <row r="5">
          <cell r="C5">
            <v>600652771</v>
          </cell>
          <cell r="F5">
            <v>89240298</v>
          </cell>
        </row>
        <row r="6">
          <cell r="C6">
            <v>0</v>
          </cell>
          <cell r="F6">
            <v>230897186</v>
          </cell>
        </row>
        <row r="7">
          <cell r="C7">
            <v>601347025</v>
          </cell>
          <cell r="F7">
            <v>0</v>
          </cell>
        </row>
        <row r="8">
          <cell r="C8">
            <v>0</v>
          </cell>
          <cell r="F8">
            <v>230897186</v>
          </cell>
        </row>
        <row r="9">
          <cell r="C9">
            <v>0</v>
          </cell>
          <cell r="F9">
            <v>194402941</v>
          </cell>
        </row>
        <row r="10">
          <cell r="C10">
            <v>601347025</v>
          </cell>
          <cell r="F10">
            <v>0</v>
          </cell>
        </row>
        <row r="11">
          <cell r="C11">
            <v>530874925</v>
          </cell>
          <cell r="F11">
            <v>28722</v>
          </cell>
        </row>
        <row r="12">
          <cell r="C12">
            <v>1132221950</v>
          </cell>
          <cell r="F12">
            <v>194431663</v>
          </cell>
        </row>
        <row r="13">
          <cell r="C13">
            <v>267434430</v>
          </cell>
          <cell r="F13">
            <v>71054489</v>
          </cell>
        </row>
        <row r="14">
          <cell r="C14">
            <v>19354257</v>
          </cell>
          <cell r="F14">
            <v>123377174</v>
          </cell>
        </row>
        <row r="15">
          <cell r="C15">
            <v>87294009</v>
          </cell>
          <cell r="F15">
            <v>0</v>
          </cell>
        </row>
        <row r="16">
          <cell r="C16">
            <v>199494678</v>
          </cell>
          <cell r="F16">
            <v>0</v>
          </cell>
        </row>
        <row r="17">
          <cell r="C17">
            <v>234047667</v>
          </cell>
          <cell r="F17">
            <v>123377174</v>
          </cell>
        </row>
        <row r="18">
          <cell r="C18">
            <v>1354526</v>
          </cell>
          <cell r="F18">
            <v>1732877</v>
          </cell>
        </row>
        <row r="19">
          <cell r="C19">
            <v>111320</v>
          </cell>
          <cell r="F19">
            <v>121644297</v>
          </cell>
        </row>
        <row r="20">
          <cell r="C20">
            <v>2664315</v>
          </cell>
          <cell r="F20">
            <v>-7619615</v>
          </cell>
        </row>
        <row r="21">
          <cell r="C21">
            <v>0</v>
          </cell>
          <cell r="F21">
            <v>114024682</v>
          </cell>
        </row>
        <row r="22">
          <cell r="C22">
            <v>423243</v>
          </cell>
          <cell r="F22">
            <v>-4229339</v>
          </cell>
        </row>
        <row r="23">
          <cell r="C23">
            <v>229494263</v>
          </cell>
          <cell r="F23">
            <v>-4229339</v>
          </cell>
        </row>
        <row r="24">
          <cell r="C24">
            <v>590313456</v>
          </cell>
          <cell r="F24">
            <v>0</v>
          </cell>
        </row>
        <row r="25">
          <cell r="C25">
            <v>108366149</v>
          </cell>
          <cell r="F25">
            <v>0</v>
          </cell>
        </row>
        <row r="26">
          <cell r="C26">
            <v>932727272</v>
          </cell>
          <cell r="F26">
            <v>118254021</v>
          </cell>
        </row>
        <row r="27">
          <cell r="C27">
            <v>401852347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601347025</v>
          </cell>
          <cell r="F29">
            <v>118254021</v>
          </cell>
        </row>
        <row r="30">
          <cell r="C30">
            <v>1132221950</v>
          </cell>
          <cell r="F30">
            <v>3390276</v>
          </cell>
        </row>
        <row r="102">
          <cell r="C102">
            <v>64604774</v>
          </cell>
        </row>
      </sheetData>
      <sheetData sheetId="25"/>
      <sheetData sheetId="26"/>
      <sheetData sheetId="27"/>
      <sheetData sheetId="28">
        <row r="4">
          <cell r="C4">
            <v>6860864</v>
          </cell>
          <cell r="F4">
            <v>16543937</v>
          </cell>
        </row>
        <row r="5">
          <cell r="C5">
            <v>-240021104</v>
          </cell>
          <cell r="F5">
            <v>17050105</v>
          </cell>
        </row>
        <row r="6">
          <cell r="C6">
            <v>0</v>
          </cell>
          <cell r="F6">
            <v>8845724</v>
          </cell>
        </row>
        <row r="7">
          <cell r="C7">
            <v>-233160240</v>
          </cell>
          <cell r="F7">
            <v>0</v>
          </cell>
        </row>
        <row r="8">
          <cell r="C8">
            <v>600000</v>
          </cell>
          <cell r="F8">
            <v>8845724</v>
          </cell>
        </row>
        <row r="9">
          <cell r="C9">
            <v>189059031</v>
          </cell>
          <cell r="F9">
            <v>1777221</v>
          </cell>
        </row>
        <row r="10">
          <cell r="C10">
            <v>-43501209</v>
          </cell>
          <cell r="F10">
            <v>669962</v>
          </cell>
        </row>
        <row r="11">
          <cell r="C11">
            <v>87495602</v>
          </cell>
          <cell r="F11">
            <v>279884</v>
          </cell>
        </row>
        <row r="12">
          <cell r="C12">
            <v>43994393</v>
          </cell>
          <cell r="F12">
            <v>2727067</v>
          </cell>
        </row>
        <row r="13">
          <cell r="C13">
            <v>33590427</v>
          </cell>
          <cell r="F13">
            <v>2845189</v>
          </cell>
        </row>
        <row r="14">
          <cell r="C14">
            <v>3615</v>
          </cell>
          <cell r="F14">
            <v>-118122</v>
          </cell>
        </row>
        <row r="15">
          <cell r="C15">
            <v>11446601</v>
          </cell>
          <cell r="F15">
            <v>0</v>
          </cell>
        </row>
        <row r="16">
          <cell r="C16">
            <v>22147441</v>
          </cell>
          <cell r="F16">
            <v>26483867</v>
          </cell>
        </row>
        <row r="17">
          <cell r="C17">
            <v>8466463</v>
          </cell>
          <cell r="F17">
            <v>26365745</v>
          </cell>
        </row>
        <row r="18">
          <cell r="C18">
            <v>6359425</v>
          </cell>
          <cell r="F18">
            <v>1527285</v>
          </cell>
        </row>
        <row r="19">
          <cell r="C19">
            <v>70797</v>
          </cell>
          <cell r="F19">
            <v>24838460</v>
          </cell>
        </row>
        <row r="20">
          <cell r="C20">
            <v>1651636</v>
          </cell>
          <cell r="F20">
            <v>1362760</v>
          </cell>
        </row>
        <row r="21">
          <cell r="C21">
            <v>512</v>
          </cell>
          <cell r="F21">
            <v>26201220</v>
          </cell>
        </row>
        <row r="22">
          <cell r="C22">
            <v>181525</v>
          </cell>
          <cell r="F22">
            <v>-4506888</v>
          </cell>
        </row>
        <row r="23">
          <cell r="C23">
            <v>202568</v>
          </cell>
          <cell r="F23">
            <v>-4506888</v>
          </cell>
        </row>
        <row r="24">
          <cell r="C24">
            <v>12566838</v>
          </cell>
          <cell r="F24">
            <v>0</v>
          </cell>
        </row>
        <row r="25">
          <cell r="C25">
            <v>813651</v>
          </cell>
          <cell r="F25">
            <v>0</v>
          </cell>
        </row>
        <row r="26">
          <cell r="C26">
            <v>21846952</v>
          </cell>
          <cell r="F26">
            <v>30708108</v>
          </cell>
        </row>
        <row r="27">
          <cell r="C27">
            <v>-65648650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-43501209</v>
          </cell>
          <cell r="F29">
            <v>30708108</v>
          </cell>
        </row>
        <row r="30">
          <cell r="C30">
            <v>43994393</v>
          </cell>
          <cell r="F30">
            <v>-5869648</v>
          </cell>
        </row>
        <row r="102">
          <cell r="C102">
            <v>2645183</v>
          </cell>
        </row>
      </sheetData>
      <sheetData sheetId="29"/>
      <sheetData sheetId="30"/>
      <sheetData sheetId="31"/>
      <sheetData sheetId="32">
        <row r="4">
          <cell r="C4">
            <v>4212516</v>
          </cell>
          <cell r="F4">
            <v>9061503</v>
          </cell>
        </row>
        <row r="5">
          <cell r="C5">
            <v>-696911271</v>
          </cell>
          <cell r="F5">
            <v>17894920</v>
          </cell>
        </row>
        <row r="6">
          <cell r="C6">
            <v>0</v>
          </cell>
          <cell r="F6">
            <v>23346183</v>
          </cell>
        </row>
        <row r="7">
          <cell r="C7">
            <v>-692698755</v>
          </cell>
          <cell r="F7">
            <v>0</v>
          </cell>
        </row>
        <row r="8">
          <cell r="C8">
            <v>1474</v>
          </cell>
          <cell r="F8">
            <v>23346183</v>
          </cell>
        </row>
        <row r="9">
          <cell r="C9">
            <v>441193549</v>
          </cell>
          <cell r="F9">
            <v>648097</v>
          </cell>
        </row>
        <row r="10">
          <cell r="C10">
            <v>-251503732</v>
          </cell>
          <cell r="F10">
            <v>0</v>
          </cell>
        </row>
        <row r="11">
          <cell r="C11">
            <v>306303965</v>
          </cell>
          <cell r="F11">
            <v>70998</v>
          </cell>
        </row>
        <row r="12">
          <cell r="C12">
            <v>54800233</v>
          </cell>
          <cell r="F12">
            <v>719095</v>
          </cell>
        </row>
        <row r="13">
          <cell r="C13">
            <v>22514144</v>
          </cell>
          <cell r="F13">
            <v>5754546</v>
          </cell>
        </row>
        <row r="14">
          <cell r="C14">
            <v>4442279</v>
          </cell>
          <cell r="F14">
            <v>-5035451</v>
          </cell>
        </row>
        <row r="15">
          <cell r="C15">
            <v>18345588</v>
          </cell>
          <cell r="F15">
            <v>0</v>
          </cell>
        </row>
        <row r="16">
          <cell r="C16">
            <v>8610835</v>
          </cell>
          <cell r="F16">
            <v>72339854</v>
          </cell>
        </row>
        <row r="17">
          <cell r="C17">
            <v>23145631</v>
          </cell>
          <cell r="F17">
            <v>67304403</v>
          </cell>
        </row>
        <row r="18">
          <cell r="C18">
            <v>21493454</v>
          </cell>
          <cell r="F18">
            <v>1452025</v>
          </cell>
        </row>
        <row r="19">
          <cell r="F19">
            <v>65852378</v>
          </cell>
        </row>
        <row r="20">
          <cell r="C20">
            <v>687814</v>
          </cell>
          <cell r="F20">
            <v>81162</v>
          </cell>
        </row>
        <row r="21">
          <cell r="C21">
            <v>2</v>
          </cell>
          <cell r="F21">
            <v>65933540</v>
          </cell>
        </row>
        <row r="22">
          <cell r="C22">
            <v>942277</v>
          </cell>
          <cell r="F22">
            <v>-12891858</v>
          </cell>
        </row>
        <row r="23">
          <cell r="C23">
            <v>22084</v>
          </cell>
          <cell r="F23">
            <v>-12891858</v>
          </cell>
        </row>
        <row r="24">
          <cell r="C24">
            <v>18537227</v>
          </cell>
          <cell r="F24">
            <v>0</v>
          </cell>
        </row>
        <row r="25">
          <cell r="C25">
            <v>2454174</v>
          </cell>
          <cell r="F25">
            <v>0</v>
          </cell>
        </row>
        <row r="26">
          <cell r="C26">
            <v>44137032</v>
          </cell>
          <cell r="F26">
            <v>78884238</v>
          </cell>
        </row>
        <row r="27">
          <cell r="C27">
            <v>-262166933</v>
          </cell>
          <cell r="F27">
            <v>0</v>
          </cell>
        </row>
        <row r="28">
          <cell r="C28">
            <v>2052366</v>
          </cell>
          <cell r="F28">
            <v>-58840</v>
          </cell>
        </row>
        <row r="29">
          <cell r="C29">
            <v>-251503732</v>
          </cell>
          <cell r="F29">
            <v>78884238</v>
          </cell>
        </row>
        <row r="30">
          <cell r="C30">
            <v>54800233</v>
          </cell>
          <cell r="F30">
            <v>-13031860</v>
          </cell>
        </row>
        <row r="102">
          <cell r="C102">
            <v>5267247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02">
          <cell r="C102">
            <v>184637</v>
          </cell>
        </row>
      </sheetData>
      <sheetData sheetId="47"/>
      <sheetData sheetId="48"/>
      <sheetData sheetId="49"/>
      <sheetData sheetId="50">
        <row r="5">
          <cell r="C5">
            <v>1405000</v>
          </cell>
          <cell r="F5">
            <v>22708150</v>
          </cell>
        </row>
        <row r="6">
          <cell r="C6">
            <v>-253096681</v>
          </cell>
          <cell r="F6">
            <v>-409620</v>
          </cell>
        </row>
        <row r="7">
          <cell r="C7">
            <v>0</v>
          </cell>
          <cell r="F7">
            <v>21453247</v>
          </cell>
        </row>
        <row r="8">
          <cell r="C8">
            <v>-251691681</v>
          </cell>
          <cell r="F8">
            <v>0</v>
          </cell>
        </row>
        <row r="9">
          <cell r="C9">
            <v>0</v>
          </cell>
          <cell r="F9">
            <v>21453247</v>
          </cell>
        </row>
        <row r="10">
          <cell r="C10">
            <v>287328146</v>
          </cell>
          <cell r="F10">
            <v>4675938</v>
          </cell>
        </row>
        <row r="11">
          <cell r="C11">
            <v>35636465</v>
          </cell>
          <cell r="F11">
            <v>0</v>
          </cell>
        </row>
        <row r="12">
          <cell r="C12">
            <v>154530306</v>
          </cell>
          <cell r="F12">
            <v>0</v>
          </cell>
        </row>
        <row r="13">
          <cell r="C13">
            <v>190166771</v>
          </cell>
          <cell r="F13">
            <v>4675938</v>
          </cell>
        </row>
        <row r="14">
          <cell r="C14">
            <v>22298530</v>
          </cell>
          <cell r="F14">
            <v>5807331</v>
          </cell>
        </row>
        <row r="15">
          <cell r="C15">
            <v>0</v>
          </cell>
          <cell r="F15">
            <v>-1131393</v>
          </cell>
        </row>
        <row r="16">
          <cell r="C16">
            <v>0</v>
          </cell>
          <cell r="F16">
            <v>0</v>
          </cell>
        </row>
        <row r="17">
          <cell r="C17">
            <v>22298530</v>
          </cell>
          <cell r="F17">
            <v>0</v>
          </cell>
        </row>
        <row r="18">
          <cell r="C18">
            <v>20768936</v>
          </cell>
          <cell r="F18">
            <v>-1131393</v>
          </cell>
        </row>
        <row r="19">
          <cell r="C19">
            <v>20767459</v>
          </cell>
          <cell r="F19">
            <v>2450039</v>
          </cell>
        </row>
        <row r="20">
          <cell r="C20">
            <v>0</v>
          </cell>
          <cell r="F20">
            <v>-3581432</v>
          </cell>
        </row>
        <row r="21">
          <cell r="C21">
            <v>0</v>
          </cell>
          <cell r="F21">
            <v>211946250</v>
          </cell>
        </row>
        <row r="22">
          <cell r="C22">
            <v>0</v>
          </cell>
          <cell r="F22">
            <v>208364818</v>
          </cell>
        </row>
        <row r="23">
          <cell r="C23">
            <v>0</v>
          </cell>
          <cell r="F23">
            <v>155729716</v>
          </cell>
        </row>
        <row r="24">
          <cell r="C24">
            <v>1477</v>
          </cell>
          <cell r="F24">
            <v>155729716</v>
          </cell>
        </row>
        <row r="25">
          <cell r="C25">
            <v>143505492</v>
          </cell>
          <cell r="F25">
            <v>0</v>
          </cell>
        </row>
        <row r="26">
          <cell r="C26">
            <v>3593813</v>
          </cell>
          <cell r="F26">
            <v>0</v>
          </cell>
        </row>
        <row r="27">
          <cell r="C27">
            <v>167868241</v>
          </cell>
          <cell r="F27">
            <v>52635102</v>
          </cell>
        </row>
        <row r="28">
          <cell r="C28">
            <v>13337935</v>
          </cell>
          <cell r="F28">
            <v>0</v>
          </cell>
        </row>
        <row r="29">
          <cell r="C29">
            <v>0</v>
          </cell>
          <cell r="F29">
            <v>0</v>
          </cell>
        </row>
        <row r="30">
          <cell r="C30">
            <v>35636465</v>
          </cell>
          <cell r="F30">
            <v>52635102</v>
          </cell>
        </row>
        <row r="31">
          <cell r="C31">
            <v>190166771</v>
          </cell>
          <cell r="F31">
            <v>-56216534</v>
          </cell>
        </row>
        <row r="103">
          <cell r="C103">
            <v>4413612</v>
          </cell>
        </row>
      </sheetData>
      <sheetData sheetId="51"/>
      <sheetData sheetId="52">
        <row r="4">
          <cell r="C4">
            <v>1716945</v>
          </cell>
          <cell r="F4">
            <v>15580947</v>
          </cell>
        </row>
        <row r="5">
          <cell r="C5">
            <v>-82873149</v>
          </cell>
          <cell r="F5">
            <v>72293486</v>
          </cell>
        </row>
        <row r="6">
          <cell r="C6">
            <v>0</v>
          </cell>
          <cell r="F6">
            <v>48053441</v>
          </cell>
        </row>
        <row r="7">
          <cell r="C7">
            <v>-81156204</v>
          </cell>
          <cell r="F7">
            <v>18879540</v>
          </cell>
        </row>
        <row r="8">
          <cell r="F8">
            <v>29173901</v>
          </cell>
        </row>
        <row r="9">
          <cell r="C9">
            <v>188119844</v>
          </cell>
          <cell r="F9">
            <v>54216192</v>
          </cell>
        </row>
        <row r="10">
          <cell r="C10">
            <v>106963640</v>
          </cell>
          <cell r="F10">
            <v>0</v>
          </cell>
        </row>
        <row r="11">
          <cell r="C11">
            <v>190143135</v>
          </cell>
          <cell r="F11">
            <v>26276</v>
          </cell>
        </row>
        <row r="12">
          <cell r="C12">
            <v>297106775</v>
          </cell>
          <cell r="F12">
            <v>54242468</v>
          </cell>
        </row>
        <row r="13">
          <cell r="C13">
            <v>87874433</v>
          </cell>
          <cell r="F13">
            <v>13102815</v>
          </cell>
        </row>
        <row r="14">
          <cell r="C14">
            <v>0</v>
          </cell>
          <cell r="F14">
            <v>41139653</v>
          </cell>
        </row>
        <row r="15">
          <cell r="C15">
            <v>18512709</v>
          </cell>
          <cell r="F15">
            <v>0</v>
          </cell>
        </row>
        <row r="16">
          <cell r="C16">
            <v>69361724</v>
          </cell>
          <cell r="F16">
            <v>33678764</v>
          </cell>
        </row>
        <row r="17">
          <cell r="C17">
            <v>55213244</v>
          </cell>
          <cell r="F17">
            <v>74818417</v>
          </cell>
        </row>
        <row r="18">
          <cell r="C18">
            <v>27078780</v>
          </cell>
          <cell r="F18">
            <v>2884608</v>
          </cell>
        </row>
        <row r="19">
          <cell r="C19">
            <v>0</v>
          </cell>
          <cell r="F19">
            <v>71933809</v>
          </cell>
        </row>
        <row r="20">
          <cell r="C20">
            <v>22842732</v>
          </cell>
          <cell r="F20">
            <v>-57557699</v>
          </cell>
        </row>
        <row r="21">
          <cell r="C21">
            <v>0</v>
          </cell>
          <cell r="F21">
            <v>14376110</v>
          </cell>
        </row>
        <row r="22">
          <cell r="C22">
            <v>4677481</v>
          </cell>
          <cell r="F22">
            <v>-22915150</v>
          </cell>
        </row>
        <row r="23">
          <cell r="C23">
            <v>614251</v>
          </cell>
          <cell r="F23">
            <v>-22915150</v>
          </cell>
        </row>
        <row r="24">
          <cell r="C24">
            <v>168145212</v>
          </cell>
          <cell r="F24">
            <v>0</v>
          </cell>
        </row>
        <row r="25">
          <cell r="C25">
            <v>4290095</v>
          </cell>
          <cell r="F25">
            <v>0</v>
          </cell>
        </row>
        <row r="26">
          <cell r="C26">
            <v>227648551</v>
          </cell>
          <cell r="F26">
            <v>37291260</v>
          </cell>
        </row>
        <row r="27">
          <cell r="C27">
            <v>37505416</v>
          </cell>
          <cell r="F27">
            <v>0</v>
          </cell>
        </row>
        <row r="28">
          <cell r="C28">
            <v>96500</v>
          </cell>
          <cell r="F28">
            <v>0</v>
          </cell>
        </row>
        <row r="29">
          <cell r="C29">
            <v>106963640</v>
          </cell>
          <cell r="F29">
            <v>37291260</v>
          </cell>
        </row>
        <row r="30">
          <cell r="C30">
            <v>297106775</v>
          </cell>
          <cell r="F30">
            <v>34642549</v>
          </cell>
        </row>
        <row r="102">
          <cell r="C102">
            <v>9641873</v>
          </cell>
        </row>
      </sheetData>
      <sheetData sheetId="53"/>
      <sheetData sheetId="54"/>
      <sheetData sheetId="55"/>
      <sheetData sheetId="56">
        <row r="4">
          <cell r="C4">
            <v>554506</v>
          </cell>
          <cell r="F4">
            <v>26988370</v>
          </cell>
        </row>
        <row r="5">
          <cell r="C5">
            <v>-166946137</v>
          </cell>
          <cell r="F5">
            <v>12313963</v>
          </cell>
        </row>
        <row r="6">
          <cell r="C6">
            <v>0</v>
          </cell>
          <cell r="F6">
            <v>19874628</v>
          </cell>
        </row>
        <row r="7">
          <cell r="C7">
            <v>-166391631</v>
          </cell>
          <cell r="F7">
            <v>9891258</v>
          </cell>
        </row>
        <row r="8">
          <cell r="C8">
            <v>0</v>
          </cell>
          <cell r="F8">
            <v>9983370</v>
          </cell>
        </row>
        <row r="9">
          <cell r="C9">
            <v>143652282</v>
          </cell>
          <cell r="F9">
            <v>8550139</v>
          </cell>
        </row>
        <row r="10">
          <cell r="C10">
            <v>-22739349</v>
          </cell>
          <cell r="F10">
            <v>178356</v>
          </cell>
        </row>
        <row r="11">
          <cell r="C11">
            <v>96659498</v>
          </cell>
          <cell r="F11">
            <v>589735</v>
          </cell>
        </row>
        <row r="12">
          <cell r="C12">
            <v>73920149</v>
          </cell>
          <cell r="F12">
            <v>9318230</v>
          </cell>
        </row>
        <row r="13">
          <cell r="C13">
            <v>39302333</v>
          </cell>
          <cell r="F13">
            <v>9916751</v>
          </cell>
        </row>
        <row r="14">
          <cell r="F14">
            <v>-598521</v>
          </cell>
        </row>
        <row r="15">
          <cell r="C15">
            <v>15105137</v>
          </cell>
          <cell r="F15">
            <v>0</v>
          </cell>
        </row>
        <row r="16">
          <cell r="C16">
            <v>24197196</v>
          </cell>
          <cell r="F16">
            <v>33201352</v>
          </cell>
        </row>
        <row r="17">
          <cell r="C17">
            <v>19206232</v>
          </cell>
          <cell r="F17">
            <v>32602831</v>
          </cell>
        </row>
        <row r="18">
          <cell r="C18">
            <v>9442492</v>
          </cell>
          <cell r="F18">
            <v>3332273</v>
          </cell>
        </row>
        <row r="19">
          <cell r="C19">
            <v>708073</v>
          </cell>
          <cell r="F19">
            <v>29270558</v>
          </cell>
        </row>
        <row r="20">
          <cell r="C20">
            <v>7993616</v>
          </cell>
          <cell r="F20">
            <v>502043</v>
          </cell>
        </row>
        <row r="21">
          <cell r="C21">
            <v>42</v>
          </cell>
          <cell r="F21">
            <v>29772601</v>
          </cell>
        </row>
        <row r="22">
          <cell r="C22">
            <v>303268</v>
          </cell>
          <cell r="F22">
            <v>-2102759</v>
          </cell>
        </row>
        <row r="23">
          <cell r="C23">
            <v>758741</v>
          </cell>
          <cell r="F23">
            <v>-2102759</v>
          </cell>
        </row>
        <row r="24">
          <cell r="C24">
            <v>27275866</v>
          </cell>
          <cell r="F24">
            <v>0</v>
          </cell>
        </row>
        <row r="25">
          <cell r="C25">
            <v>3240855</v>
          </cell>
          <cell r="F25">
            <v>0</v>
          </cell>
        </row>
        <row r="26">
          <cell r="C26">
            <v>49722953</v>
          </cell>
          <cell r="F26">
            <v>31875360</v>
          </cell>
        </row>
        <row r="27">
          <cell r="C27">
            <v>-46936545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-22739349</v>
          </cell>
          <cell r="F29">
            <v>31875360</v>
          </cell>
        </row>
        <row r="30">
          <cell r="C30">
            <v>73920149</v>
          </cell>
          <cell r="F30">
            <v>-2604802</v>
          </cell>
        </row>
        <row r="102">
          <cell r="C102">
            <v>9101044</v>
          </cell>
        </row>
      </sheetData>
      <sheetData sheetId="57"/>
      <sheetData sheetId="58">
        <row r="4">
          <cell r="C4">
            <v>41151666</v>
          </cell>
          <cell r="F4">
            <v>16909136</v>
          </cell>
        </row>
        <row r="5">
          <cell r="C5">
            <v>77452199</v>
          </cell>
          <cell r="F5">
            <v>33390926</v>
          </cell>
        </row>
        <row r="6">
          <cell r="C6">
            <v>0</v>
          </cell>
          <cell r="F6">
            <v>44365877</v>
          </cell>
        </row>
        <row r="7">
          <cell r="C7">
            <v>118603865</v>
          </cell>
          <cell r="F7">
            <v>14066239</v>
          </cell>
        </row>
        <row r="8">
          <cell r="C8">
            <v>0</v>
          </cell>
          <cell r="F8">
            <v>30299638</v>
          </cell>
        </row>
        <row r="9">
          <cell r="C9">
            <v>17541121</v>
          </cell>
          <cell r="F9">
            <v>25483282</v>
          </cell>
        </row>
        <row r="10">
          <cell r="C10">
            <v>136144986</v>
          </cell>
          <cell r="F10">
            <v>0</v>
          </cell>
        </row>
        <row r="11">
          <cell r="C11">
            <v>29553690</v>
          </cell>
          <cell r="F11">
            <v>1113415</v>
          </cell>
        </row>
        <row r="12">
          <cell r="C12">
            <v>165698676</v>
          </cell>
          <cell r="F12">
            <v>26596697</v>
          </cell>
        </row>
        <row r="13">
          <cell r="C13">
            <v>50164754</v>
          </cell>
          <cell r="F13">
            <v>16181754</v>
          </cell>
        </row>
        <row r="14">
          <cell r="C14">
            <v>135308</v>
          </cell>
          <cell r="F14">
            <v>10414943</v>
          </cell>
        </row>
        <row r="15">
          <cell r="C15">
            <v>25462242</v>
          </cell>
          <cell r="F15">
            <v>0</v>
          </cell>
        </row>
        <row r="16">
          <cell r="C16">
            <v>24837820</v>
          </cell>
          <cell r="F16">
            <v>98589840</v>
          </cell>
        </row>
        <row r="17">
          <cell r="C17">
            <v>49615290</v>
          </cell>
          <cell r="F17">
            <v>109004783</v>
          </cell>
        </row>
        <row r="18">
          <cell r="C18">
            <v>24824223</v>
          </cell>
          <cell r="F18">
            <v>4268057</v>
          </cell>
        </row>
        <row r="19">
          <cell r="C19">
            <v>1531162</v>
          </cell>
          <cell r="F19">
            <v>104736726</v>
          </cell>
        </row>
        <row r="20">
          <cell r="C20">
            <v>18845733</v>
          </cell>
          <cell r="F20">
            <v>218450</v>
          </cell>
        </row>
        <row r="21">
          <cell r="C21">
            <v>0</v>
          </cell>
          <cell r="F21">
            <v>104955176</v>
          </cell>
        </row>
        <row r="22">
          <cell r="C22">
            <v>89338</v>
          </cell>
          <cell r="F22">
            <v>75764057</v>
          </cell>
        </row>
        <row r="23">
          <cell r="C23">
            <v>4324834</v>
          </cell>
          <cell r="F23">
            <v>75764057</v>
          </cell>
        </row>
        <row r="24">
          <cell r="C24">
            <v>74306182</v>
          </cell>
          <cell r="F24">
            <v>0</v>
          </cell>
        </row>
        <row r="25">
          <cell r="C25">
            <v>16936564</v>
          </cell>
          <cell r="F25">
            <v>0</v>
          </cell>
        </row>
        <row r="26">
          <cell r="C26">
            <v>140858036</v>
          </cell>
          <cell r="F26">
            <v>28585967</v>
          </cell>
        </row>
        <row r="27">
          <cell r="C27">
            <v>111304346</v>
          </cell>
          <cell r="F27">
            <v>605152</v>
          </cell>
        </row>
        <row r="28">
          <cell r="C28">
            <v>2820</v>
          </cell>
          <cell r="F28">
            <v>0</v>
          </cell>
        </row>
        <row r="29">
          <cell r="C29">
            <v>136144986</v>
          </cell>
          <cell r="F29">
            <v>28585967</v>
          </cell>
        </row>
        <row r="30">
          <cell r="C30">
            <v>165698676</v>
          </cell>
          <cell r="F30">
            <v>76150759</v>
          </cell>
        </row>
        <row r="102">
          <cell r="C102">
            <v>16088749</v>
          </cell>
        </row>
      </sheetData>
      <sheetData sheetId="59"/>
      <sheetData sheetId="60">
        <row r="103">
          <cell r="C103">
            <v>751017</v>
          </cell>
        </row>
      </sheetData>
      <sheetData sheetId="61"/>
      <sheetData sheetId="62">
        <row r="4">
          <cell r="C4">
            <v>615548</v>
          </cell>
          <cell r="F4">
            <v>3704952</v>
          </cell>
        </row>
        <row r="5">
          <cell r="C5">
            <v>-96865819</v>
          </cell>
          <cell r="F5">
            <v>6851227</v>
          </cell>
        </row>
        <row r="6">
          <cell r="C6">
            <v>0</v>
          </cell>
          <cell r="F6">
            <v>50742620</v>
          </cell>
        </row>
        <row r="7">
          <cell r="C7">
            <v>-96250271</v>
          </cell>
          <cell r="F7">
            <v>23096692</v>
          </cell>
        </row>
        <row r="8">
          <cell r="C8">
            <v>0</v>
          </cell>
          <cell r="F8">
            <v>27645928</v>
          </cell>
        </row>
        <row r="9">
          <cell r="C9">
            <v>124316871</v>
          </cell>
          <cell r="F9">
            <v>17639043</v>
          </cell>
        </row>
        <row r="10">
          <cell r="C10">
            <v>28066600</v>
          </cell>
          <cell r="F10">
            <v>0</v>
          </cell>
        </row>
        <row r="11">
          <cell r="C11">
            <v>166180656</v>
          </cell>
          <cell r="F11">
            <v>122161</v>
          </cell>
        </row>
        <row r="12">
          <cell r="C12">
            <v>194247256</v>
          </cell>
          <cell r="F12">
            <v>17761204</v>
          </cell>
        </row>
        <row r="13">
          <cell r="C13">
            <v>10556179</v>
          </cell>
          <cell r="F13">
            <v>9476025</v>
          </cell>
        </row>
        <row r="14">
          <cell r="F14">
            <v>8285179</v>
          </cell>
        </row>
        <row r="15">
          <cell r="C15">
            <v>6151188</v>
          </cell>
          <cell r="F15">
            <v>0</v>
          </cell>
        </row>
        <row r="16">
          <cell r="C16">
            <v>4404991</v>
          </cell>
          <cell r="F16">
            <v>28815610</v>
          </cell>
        </row>
        <row r="17">
          <cell r="C17">
            <v>49034315</v>
          </cell>
          <cell r="F17">
            <v>37100789</v>
          </cell>
        </row>
        <row r="18">
          <cell r="C18">
            <v>12616648</v>
          </cell>
          <cell r="F18">
            <v>672749</v>
          </cell>
        </row>
        <row r="19">
          <cell r="C19">
            <v>24730501</v>
          </cell>
          <cell r="F19">
            <v>36428040</v>
          </cell>
        </row>
        <row r="20">
          <cell r="C20">
            <v>3828696</v>
          </cell>
          <cell r="F20">
            <v>-705945</v>
          </cell>
        </row>
        <row r="21">
          <cell r="C21">
            <v>0</v>
          </cell>
          <cell r="F21">
            <v>35722095</v>
          </cell>
        </row>
        <row r="22">
          <cell r="C22">
            <v>478775</v>
          </cell>
          <cell r="F22">
            <v>3822589</v>
          </cell>
        </row>
        <row r="23">
          <cell r="C23">
            <v>7379695</v>
          </cell>
          <cell r="F23">
            <v>3822589</v>
          </cell>
        </row>
        <row r="24">
          <cell r="C24">
            <v>108206962</v>
          </cell>
          <cell r="F24">
            <v>0</v>
          </cell>
        </row>
        <row r="25">
          <cell r="C25">
            <v>32588988</v>
          </cell>
          <cell r="F25">
            <v>0</v>
          </cell>
        </row>
        <row r="26">
          <cell r="C26">
            <v>189830265</v>
          </cell>
          <cell r="F26">
            <v>31899506</v>
          </cell>
        </row>
        <row r="27">
          <cell r="C27">
            <v>23649609</v>
          </cell>
          <cell r="F27">
            <v>0</v>
          </cell>
        </row>
        <row r="28">
          <cell r="C28">
            <v>12000</v>
          </cell>
          <cell r="F28">
            <v>0</v>
          </cell>
        </row>
        <row r="29">
          <cell r="C29">
            <v>28066600</v>
          </cell>
          <cell r="F29">
            <v>31899506</v>
          </cell>
        </row>
        <row r="30">
          <cell r="C30">
            <v>194247256</v>
          </cell>
          <cell r="F30">
            <v>4528534</v>
          </cell>
        </row>
        <row r="102">
          <cell r="C102">
            <v>6412521</v>
          </cell>
        </row>
      </sheetData>
      <sheetData sheetId="63"/>
      <sheetData sheetId="64"/>
      <sheetData sheetId="65"/>
      <sheetData sheetId="66">
        <row r="4">
          <cell r="C4">
            <v>2500000</v>
          </cell>
          <cell r="F4">
            <v>21727826</v>
          </cell>
        </row>
        <row r="5">
          <cell r="C5">
            <v>-18520236</v>
          </cell>
          <cell r="F5">
            <v>61297505</v>
          </cell>
        </row>
        <row r="6">
          <cell r="C6">
            <v>0</v>
          </cell>
          <cell r="F6">
            <v>50749161</v>
          </cell>
        </row>
        <row r="7">
          <cell r="C7">
            <v>-16020236</v>
          </cell>
          <cell r="F7">
            <v>41274012</v>
          </cell>
        </row>
        <row r="8">
          <cell r="C8">
            <v>0</v>
          </cell>
          <cell r="F8">
            <v>9475149</v>
          </cell>
        </row>
        <row r="9">
          <cell r="C9">
            <v>0</v>
          </cell>
          <cell r="F9">
            <v>16898549</v>
          </cell>
        </row>
        <row r="10">
          <cell r="C10">
            <v>-16020236</v>
          </cell>
          <cell r="F10">
            <v>0</v>
          </cell>
        </row>
        <row r="11">
          <cell r="C11">
            <v>177253396</v>
          </cell>
          <cell r="F11">
            <v>8100</v>
          </cell>
        </row>
        <row r="12">
          <cell r="C12">
            <v>161233160</v>
          </cell>
          <cell r="F12">
            <v>16906649</v>
          </cell>
        </row>
        <row r="13">
          <cell r="C13">
            <v>39552447</v>
          </cell>
          <cell r="F13">
            <v>9436640</v>
          </cell>
        </row>
        <row r="14">
          <cell r="C14">
            <v>17232</v>
          </cell>
          <cell r="F14">
            <v>7470009</v>
          </cell>
        </row>
        <row r="15">
          <cell r="C15">
            <v>15169446</v>
          </cell>
          <cell r="F15">
            <v>0</v>
          </cell>
        </row>
        <row r="16">
          <cell r="C16">
            <v>24400233</v>
          </cell>
          <cell r="F16">
            <v>10602305</v>
          </cell>
        </row>
        <row r="17">
          <cell r="C17">
            <v>63293984</v>
          </cell>
          <cell r="F17">
            <v>18072314</v>
          </cell>
        </row>
        <row r="18">
          <cell r="C18">
            <v>2616450</v>
          </cell>
          <cell r="F18">
            <v>2661445</v>
          </cell>
        </row>
        <row r="19">
          <cell r="C19">
            <v>52960714</v>
          </cell>
          <cell r="F19">
            <v>15410869</v>
          </cell>
        </row>
        <row r="20">
          <cell r="C20">
            <v>0</v>
          </cell>
          <cell r="F20">
            <v>175965</v>
          </cell>
        </row>
        <row r="21">
          <cell r="C21">
            <v>0</v>
          </cell>
          <cell r="F21">
            <v>15586834</v>
          </cell>
        </row>
        <row r="22">
          <cell r="C22">
            <v>182419</v>
          </cell>
          <cell r="F22">
            <v>-612704</v>
          </cell>
        </row>
        <row r="23">
          <cell r="C23">
            <v>7534401</v>
          </cell>
          <cell r="F23">
            <v>-612704</v>
          </cell>
        </row>
        <row r="24">
          <cell r="C24">
            <v>65150874</v>
          </cell>
          <cell r="F24">
            <v>0</v>
          </cell>
        </row>
        <row r="25">
          <cell r="C25">
            <v>8388069</v>
          </cell>
          <cell r="F25">
            <v>0</v>
          </cell>
        </row>
        <row r="26">
          <cell r="C26">
            <v>136832927</v>
          </cell>
          <cell r="F26">
            <v>16199538</v>
          </cell>
        </row>
        <row r="27">
          <cell r="C27">
            <v>-40420469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-16020236</v>
          </cell>
          <cell r="F29">
            <v>16199538</v>
          </cell>
        </row>
        <row r="30">
          <cell r="C30">
            <v>161233160</v>
          </cell>
          <cell r="F30">
            <v>-788669</v>
          </cell>
        </row>
        <row r="102">
          <cell r="C102">
            <v>4051358</v>
          </cell>
        </row>
      </sheetData>
      <sheetData sheetId="67"/>
      <sheetData sheetId="68">
        <row r="4">
          <cell r="C4">
            <v>715120</v>
          </cell>
          <cell r="F4">
            <v>0</v>
          </cell>
        </row>
        <row r="5">
          <cell r="C5">
            <v>-90065767</v>
          </cell>
          <cell r="F5">
            <v>35651849</v>
          </cell>
        </row>
        <row r="6">
          <cell r="C6">
            <v>0</v>
          </cell>
          <cell r="F6">
            <v>0</v>
          </cell>
        </row>
        <row r="7">
          <cell r="C7">
            <v>-89350647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83917100</v>
          </cell>
          <cell r="F9">
            <v>8806723</v>
          </cell>
        </row>
        <row r="10">
          <cell r="C10">
            <v>-5433547</v>
          </cell>
          <cell r="F10">
            <v>0</v>
          </cell>
        </row>
        <row r="11">
          <cell r="C11">
            <v>180475697</v>
          </cell>
          <cell r="F11">
            <v>0</v>
          </cell>
        </row>
        <row r="12">
          <cell r="C12">
            <v>175042150</v>
          </cell>
          <cell r="F12">
            <v>8806723</v>
          </cell>
        </row>
        <row r="13">
          <cell r="C13">
            <v>35651849</v>
          </cell>
          <cell r="F13">
            <v>4037786</v>
          </cell>
        </row>
        <row r="14">
          <cell r="C14">
            <v>0</v>
          </cell>
          <cell r="F14">
            <v>4768937</v>
          </cell>
        </row>
        <row r="15">
          <cell r="C15">
            <v>23234223</v>
          </cell>
          <cell r="F15">
            <v>0</v>
          </cell>
        </row>
        <row r="16">
          <cell r="C16">
            <v>12417626</v>
          </cell>
          <cell r="F16">
            <v>15348572</v>
          </cell>
        </row>
        <row r="17">
          <cell r="C17">
            <v>38876921</v>
          </cell>
          <cell r="F17">
            <v>20117509</v>
          </cell>
        </row>
        <row r="18">
          <cell r="C18">
            <v>34656782</v>
          </cell>
          <cell r="F18">
            <v>3220507</v>
          </cell>
        </row>
        <row r="19">
          <cell r="C19">
            <v>0</v>
          </cell>
          <cell r="F19">
            <v>16897002</v>
          </cell>
        </row>
        <row r="20">
          <cell r="C20">
            <v>3461062</v>
          </cell>
          <cell r="F20">
            <v>-1413928</v>
          </cell>
        </row>
        <row r="21">
          <cell r="C21">
            <v>0</v>
          </cell>
          <cell r="F21">
            <v>15483074</v>
          </cell>
        </row>
        <row r="22">
          <cell r="C22">
            <v>759077</v>
          </cell>
          <cell r="F22">
            <v>-4656759</v>
          </cell>
        </row>
        <row r="23">
          <cell r="C23">
            <v>0</v>
          </cell>
          <cell r="F23">
            <v>-4656759</v>
          </cell>
        </row>
        <row r="24">
          <cell r="C24">
            <v>122724664</v>
          </cell>
          <cell r="F24">
            <v>0</v>
          </cell>
        </row>
        <row r="25">
          <cell r="C25">
            <v>856136</v>
          </cell>
          <cell r="F25">
            <v>0</v>
          </cell>
        </row>
        <row r="26">
          <cell r="C26">
            <v>162457721</v>
          </cell>
          <cell r="F26">
            <v>20139833</v>
          </cell>
        </row>
        <row r="27">
          <cell r="C27">
            <v>-18017976</v>
          </cell>
          <cell r="F27">
            <v>0</v>
          </cell>
        </row>
        <row r="28">
          <cell r="C28">
            <v>166803</v>
          </cell>
          <cell r="F28">
            <v>0</v>
          </cell>
        </row>
        <row r="29">
          <cell r="C29">
            <v>-5433547</v>
          </cell>
          <cell r="F29">
            <v>20139833</v>
          </cell>
        </row>
        <row r="30">
          <cell r="C30">
            <v>175042150</v>
          </cell>
          <cell r="F30">
            <v>-3242831</v>
          </cell>
        </row>
        <row r="102">
          <cell r="C102">
            <v>3161291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rightToLeft="1" zoomScale="85" zoomScaleNormal="85" zoomScaleSheetLayoutView="100" workbookViewId="0">
      <selection activeCell="L14" sqref="L14"/>
    </sheetView>
  </sheetViews>
  <sheetFormatPr defaultRowHeight="16.5" customHeight="1" x14ac:dyDescent="0.2"/>
  <cols>
    <col min="1" max="1" width="6.85546875" style="1" customWidth="1"/>
    <col min="2" max="2" width="45.7109375" style="1" customWidth="1"/>
    <col min="3" max="3" width="15.5703125" style="1" bestFit="1" customWidth="1"/>
    <col min="4" max="4" width="8" style="1" bestFit="1" customWidth="1"/>
    <col min="5" max="5" width="51.5703125" style="1" bestFit="1" customWidth="1"/>
    <col min="6" max="6" width="16" style="1" customWidth="1"/>
    <col min="7" max="16384" width="9.140625" style="1"/>
  </cols>
  <sheetData>
    <row r="1" spans="1:7" ht="16.5" customHeight="1" x14ac:dyDescent="0.2">
      <c r="A1" s="98" t="s">
        <v>0</v>
      </c>
      <c r="B1" s="98"/>
      <c r="C1" s="98"/>
      <c r="D1" s="98"/>
      <c r="E1" s="98"/>
      <c r="F1" s="98"/>
    </row>
    <row r="2" spans="1:7" ht="16.5" customHeight="1" thickBot="1" x14ac:dyDescent="0.25">
      <c r="A2" s="99" t="s">
        <v>168</v>
      </c>
      <c r="B2" s="99"/>
      <c r="C2" s="99"/>
      <c r="D2" s="99"/>
      <c r="E2" s="99"/>
      <c r="F2" s="2" t="s">
        <v>1</v>
      </c>
    </row>
    <row r="3" spans="1:7" ht="17.25" customHeight="1" thickBot="1" x14ac:dyDescent="0.25">
      <c r="A3" s="3" t="s">
        <v>2</v>
      </c>
      <c r="B3" s="4" t="s">
        <v>3</v>
      </c>
      <c r="C3" s="5" t="s">
        <v>4</v>
      </c>
      <c r="D3" s="3" t="s">
        <v>2</v>
      </c>
      <c r="E3" s="6" t="s">
        <v>5</v>
      </c>
      <c r="F3" s="5" t="s">
        <v>6</v>
      </c>
    </row>
    <row r="4" spans="1:7" ht="16.5" customHeight="1" x14ac:dyDescent="0.2">
      <c r="A4" s="7">
        <v>100</v>
      </c>
      <c r="B4" s="8" t="s">
        <v>7</v>
      </c>
      <c r="C4" s="9">
        <f>'[1]المنتجات الغذائية'!C4+'[1]شركة ما بين النهرين'!C4</f>
        <v>48014636</v>
      </c>
      <c r="D4" s="7">
        <v>2100</v>
      </c>
      <c r="E4" s="10" t="s">
        <v>8</v>
      </c>
      <c r="F4" s="11">
        <f>'[1]المنتجات الغذائية'!F4+'[1]شركة ما بين النهرين'!F4</f>
        <v>58887405</v>
      </c>
    </row>
    <row r="5" spans="1:7" ht="16.5" customHeight="1" x14ac:dyDescent="0.2">
      <c r="A5" s="12">
        <v>200</v>
      </c>
      <c r="B5" s="13" t="s">
        <v>9</v>
      </c>
      <c r="C5" s="14">
        <f>'[1]المنتجات الغذائية'!C5+'[1]شركة ما بين النهرين'!C5</f>
        <v>-421203151</v>
      </c>
      <c r="D5" s="12">
        <v>2200</v>
      </c>
      <c r="E5" s="15" t="s">
        <v>10</v>
      </c>
      <c r="F5" s="14">
        <f>'[1]المنتجات الغذائية'!F5+'[1]شركة ما بين النهرين'!F5</f>
        <v>119407296</v>
      </c>
    </row>
    <row r="6" spans="1:7" ht="16.5" customHeight="1" x14ac:dyDescent="0.2">
      <c r="A6" s="16">
        <v>300</v>
      </c>
      <c r="B6" s="17" t="s">
        <v>11</v>
      </c>
      <c r="C6" s="9">
        <f>'[1]المنتجات الغذائية'!C6+'[1]شركة ما بين النهرين'!C6</f>
        <v>0</v>
      </c>
      <c r="D6" s="16">
        <v>2300</v>
      </c>
      <c r="E6" s="18" t="s">
        <v>12</v>
      </c>
      <c r="F6" s="11">
        <f>'[1]المنتجات الغذائية'!F6+'[1]شركة ما بين النهرين'!F6</f>
        <v>32168822</v>
      </c>
    </row>
    <row r="7" spans="1:7" ht="16.5" customHeight="1" x14ac:dyDescent="0.2">
      <c r="A7" s="12">
        <v>400</v>
      </c>
      <c r="B7" s="13" t="s">
        <v>13</v>
      </c>
      <c r="C7" s="14">
        <f>'[1]المنتجات الغذائية'!C7+'[1]شركة ما بين النهرين'!C7</f>
        <v>-373188515</v>
      </c>
      <c r="D7" s="12">
        <v>2310</v>
      </c>
      <c r="E7" s="15" t="s">
        <v>14</v>
      </c>
      <c r="F7" s="14">
        <f>'[1]المنتجات الغذائية'!F7+'[1]شركة ما بين النهرين'!F7</f>
        <v>23167484</v>
      </c>
      <c r="G7" s="19"/>
    </row>
    <row r="8" spans="1:7" ht="16.5" customHeight="1" x14ac:dyDescent="0.2">
      <c r="A8" s="16">
        <v>500</v>
      </c>
      <c r="B8" s="17" t="s">
        <v>15</v>
      </c>
      <c r="C8" s="9">
        <f>'[1]المنتجات الغذائية'!C8+'[1]شركة ما بين النهرين'!C8</f>
        <v>30242870</v>
      </c>
      <c r="D8" s="16">
        <v>2320</v>
      </c>
      <c r="E8" s="18" t="s">
        <v>16</v>
      </c>
      <c r="F8" s="11">
        <f>'[1]المنتجات الغذائية'!F8+'[1]شركة ما بين النهرين'!F8</f>
        <v>9001338</v>
      </c>
    </row>
    <row r="9" spans="1:7" ht="16.5" customHeight="1" x14ac:dyDescent="0.2">
      <c r="A9" s="12">
        <v>600</v>
      </c>
      <c r="B9" s="13" t="s">
        <v>17</v>
      </c>
      <c r="C9" s="14">
        <f>'[1]المنتجات الغذائية'!C9+'[1]شركة ما بين النهرين'!C9</f>
        <v>520467747</v>
      </c>
      <c r="D9" s="12">
        <v>2400</v>
      </c>
      <c r="E9" s="15" t="s">
        <v>18</v>
      </c>
      <c r="F9" s="14">
        <f>'[1]المنتجات الغذائية'!F9+'[1]شركة ما بين النهرين'!F9</f>
        <v>41462501</v>
      </c>
    </row>
    <row r="10" spans="1:7" ht="16.5" customHeight="1" x14ac:dyDescent="0.2">
      <c r="A10" s="16">
        <v>700</v>
      </c>
      <c r="B10" s="17" t="s">
        <v>19</v>
      </c>
      <c r="C10" s="9">
        <f>'[1]المنتجات الغذائية'!C10+'[1]شركة ما بين النهرين'!C10</f>
        <v>177522102</v>
      </c>
      <c r="D10" s="16">
        <v>2500</v>
      </c>
      <c r="E10" s="18" t="s">
        <v>20</v>
      </c>
      <c r="F10" s="11">
        <f>'[1]المنتجات الغذائية'!F10+'[1]شركة ما بين النهرين'!F10</f>
        <v>497009</v>
      </c>
    </row>
    <row r="11" spans="1:7" ht="16.5" customHeight="1" x14ac:dyDescent="0.2">
      <c r="A11" s="12">
        <v>800</v>
      </c>
      <c r="B11" s="13" t="s">
        <v>21</v>
      </c>
      <c r="C11" s="14">
        <f>'[1]المنتجات الغذائية'!C11+'[1]شركة ما بين النهرين'!C11</f>
        <v>506178986</v>
      </c>
      <c r="D11" s="12">
        <v>2600</v>
      </c>
      <c r="E11" s="15" t="s">
        <v>22</v>
      </c>
      <c r="F11" s="14">
        <f>'[1]المنتجات الغذائية'!F11+'[1]شركة ما بين النهرين'!F11</f>
        <v>5976076</v>
      </c>
    </row>
    <row r="12" spans="1:7" ht="16.5" customHeight="1" x14ac:dyDescent="0.2">
      <c r="A12" s="16">
        <v>900</v>
      </c>
      <c r="B12" s="17" t="s">
        <v>23</v>
      </c>
      <c r="C12" s="9">
        <f>'[1]المنتجات الغذائية'!C12+'[1]شركة ما بين النهرين'!C12</f>
        <v>683701088</v>
      </c>
      <c r="D12" s="16">
        <v>2700</v>
      </c>
      <c r="E12" s="18" t="s">
        <v>24</v>
      </c>
      <c r="F12" s="11">
        <f>'[1]المنتجات الغذائية'!F12+'[1]شركة ما بين النهرين'!F12</f>
        <v>47935586</v>
      </c>
    </row>
    <row r="13" spans="1:7" ht="16.5" customHeight="1" x14ac:dyDescent="0.2">
      <c r="A13" s="12">
        <v>1000</v>
      </c>
      <c r="B13" s="13" t="s">
        <v>25</v>
      </c>
      <c r="C13" s="14">
        <f>'[1]المنتجات الغذائية'!C13+'[1]شركة ما بين النهرين'!C13</f>
        <v>175608288</v>
      </c>
      <c r="D13" s="12">
        <v>2800</v>
      </c>
      <c r="E13" s="15" t="s">
        <v>26</v>
      </c>
      <c r="F13" s="14">
        <f>'[1]المنتجات الغذائية'!F13+'[1]شركة ما بين النهرين'!F13</f>
        <v>83815105</v>
      </c>
    </row>
    <row r="14" spans="1:7" ht="16.5" customHeight="1" x14ac:dyDescent="0.2">
      <c r="A14" s="16">
        <v>1010</v>
      </c>
      <c r="B14" s="17" t="s">
        <v>27</v>
      </c>
      <c r="C14" s="9">
        <f>'[1]المنتجات الغذائية'!C14+'[1]شركة ما بين النهرين'!C14</f>
        <v>2686413</v>
      </c>
      <c r="D14" s="16">
        <v>2900</v>
      </c>
      <c r="E14" s="18" t="s">
        <v>28</v>
      </c>
      <c r="F14" s="11">
        <f>'[1]المنتجات الغذائية'!F14+'[1]شركة ما بين النهرين'!F14</f>
        <v>-35879519</v>
      </c>
    </row>
    <row r="15" spans="1:7" ht="16.5" customHeight="1" x14ac:dyDescent="0.2">
      <c r="A15" s="12">
        <v>1100</v>
      </c>
      <c r="B15" s="13" t="s">
        <v>29</v>
      </c>
      <c r="C15" s="14">
        <f>'[1]المنتجات الغذائية'!C15+'[1]شركة ما بين النهرين'!C15</f>
        <v>33907312</v>
      </c>
      <c r="D15" s="12">
        <v>3000</v>
      </c>
      <c r="E15" s="15" t="s">
        <v>30</v>
      </c>
      <c r="F15" s="14">
        <f>'[1]المنتجات الغذائية'!F15+'[1]شركة ما بين النهرين'!F15</f>
        <v>420</v>
      </c>
    </row>
    <row r="16" spans="1:7" ht="16.5" customHeight="1" x14ac:dyDescent="0.2">
      <c r="A16" s="16">
        <v>1200</v>
      </c>
      <c r="B16" s="17" t="s">
        <v>31</v>
      </c>
      <c r="C16" s="9">
        <f>'[1]المنتجات الغذائية'!C16+'[1]شركة ما بين النهرين'!C16</f>
        <v>144387389</v>
      </c>
      <c r="D16" s="16">
        <v>3100</v>
      </c>
      <c r="E16" s="18" t="s">
        <v>32</v>
      </c>
      <c r="F16" s="11">
        <f>'[1]المنتجات الغذائية'!F16+'[1]شركة ما بين النهرين'!F16</f>
        <v>138202008</v>
      </c>
    </row>
    <row r="17" spans="1:6" ht="16.5" customHeight="1" x14ac:dyDescent="0.2">
      <c r="A17" s="12">
        <v>1300</v>
      </c>
      <c r="B17" s="13" t="s">
        <v>33</v>
      </c>
      <c r="C17" s="14">
        <f>'[1]المنتجات الغذائية'!C17+'[1]شركة ما بين النهرين'!C17</f>
        <v>70258423</v>
      </c>
      <c r="D17" s="12">
        <v>3200</v>
      </c>
      <c r="E17" s="15" t="s">
        <v>34</v>
      </c>
      <c r="F17" s="14">
        <f>'[1]المنتجات الغذائية'!F17+'[1]شركة ما بين النهرين'!F17</f>
        <v>102322069</v>
      </c>
    </row>
    <row r="18" spans="1:6" ht="16.5" customHeight="1" x14ac:dyDescent="0.2">
      <c r="A18" s="16">
        <v>1310</v>
      </c>
      <c r="B18" s="17" t="s">
        <v>35</v>
      </c>
      <c r="C18" s="9">
        <f>'[1]المنتجات الغذائية'!C18+'[1]شركة ما بين النهرين'!C18</f>
        <v>58495565</v>
      </c>
      <c r="D18" s="16">
        <v>3300</v>
      </c>
      <c r="E18" s="18" t="s">
        <v>36</v>
      </c>
      <c r="F18" s="11">
        <f>'[1]المنتجات الغذائية'!F18+'[1]شركة ما بين النهرين'!F18</f>
        <v>7581958</v>
      </c>
    </row>
    <row r="19" spans="1:6" ht="16.5" customHeight="1" x14ac:dyDescent="0.2">
      <c r="A19" s="12">
        <v>1320</v>
      </c>
      <c r="B19" s="13" t="s">
        <v>37</v>
      </c>
      <c r="C19" s="14">
        <f>'[1]المنتجات الغذائية'!C19+'[1]شركة ما بين النهرين'!C19</f>
        <v>0</v>
      </c>
      <c r="D19" s="12">
        <v>3400</v>
      </c>
      <c r="E19" s="15" t="s">
        <v>38</v>
      </c>
      <c r="F19" s="14">
        <f>'[1]المنتجات الغذائية'!F19+'[1]شركة ما بين النهرين'!F19</f>
        <v>94740111</v>
      </c>
    </row>
    <row r="20" spans="1:6" ht="16.5" customHeight="1" x14ac:dyDescent="0.2">
      <c r="A20" s="16">
        <v>1330</v>
      </c>
      <c r="B20" s="17" t="s">
        <v>39</v>
      </c>
      <c r="C20" s="9">
        <f>'[1]المنتجات الغذائية'!C20+'[1]شركة ما بين النهرين'!C20</f>
        <v>10463720</v>
      </c>
      <c r="D20" s="16">
        <v>3500</v>
      </c>
      <c r="E20" s="18" t="s">
        <v>40</v>
      </c>
      <c r="F20" s="11">
        <f>'[1]المنتجات الغذائية'!F20+'[1]شركة ما بين النهرين'!F20</f>
        <v>126768686</v>
      </c>
    </row>
    <row r="21" spans="1:6" ht="16.5" customHeight="1" x14ac:dyDescent="0.2">
      <c r="A21" s="12">
        <v>1340</v>
      </c>
      <c r="B21" s="13" t="s">
        <v>41</v>
      </c>
      <c r="C21" s="14">
        <f>'[1]المنتجات الغذائية'!C21+'[1]شركة ما بين النهرين'!C21</f>
        <v>4982</v>
      </c>
      <c r="D21" s="12">
        <v>3600</v>
      </c>
      <c r="E21" s="15" t="s">
        <v>42</v>
      </c>
      <c r="F21" s="14">
        <f>'[1]المنتجات الغذائية'!F21+'[1]شركة ما بين النهرين'!F21</f>
        <v>221508797</v>
      </c>
    </row>
    <row r="22" spans="1:6" ht="16.5" customHeight="1" x14ac:dyDescent="0.2">
      <c r="A22" s="16">
        <v>1350</v>
      </c>
      <c r="B22" s="17" t="s">
        <v>43</v>
      </c>
      <c r="C22" s="9">
        <f>'[1]المنتجات الغذائية'!C22+'[1]شركة ما بين النهرين'!C22</f>
        <v>1061239</v>
      </c>
      <c r="D22" s="16">
        <v>3620</v>
      </c>
      <c r="E22" s="18" t="s">
        <v>44</v>
      </c>
      <c r="F22" s="11">
        <f>'[1]المنتجات الغذائية'!F22+'[1]شركة ما بين النهرين'!F22</f>
        <v>128927741</v>
      </c>
    </row>
    <row r="23" spans="1:6" ht="16.5" customHeight="1" x14ac:dyDescent="0.2">
      <c r="A23" s="12">
        <v>1360</v>
      </c>
      <c r="B23" s="13" t="s">
        <v>45</v>
      </c>
      <c r="C23" s="14">
        <f>'[1]المنتجات الغذائية'!C23+'[1]شركة ما بين النهرين'!C23</f>
        <v>232917</v>
      </c>
      <c r="D23" s="12">
        <v>3621</v>
      </c>
      <c r="E23" s="15" t="s">
        <v>9</v>
      </c>
      <c r="F23" s="14">
        <f>'[1]المنتجات الغذائية'!F23+'[1]شركة ما بين النهرين'!F23</f>
        <v>110680786</v>
      </c>
    </row>
    <row r="24" spans="1:6" ht="16.5" customHeight="1" x14ac:dyDescent="0.2">
      <c r="A24" s="16">
        <v>1400</v>
      </c>
      <c r="B24" s="17" t="s">
        <v>46</v>
      </c>
      <c r="C24" s="9">
        <f>'[1]المنتجات الغذائية'!C24+'[1]شركة ما بين النهرين'!C24</f>
        <v>251028482</v>
      </c>
      <c r="D24" s="16">
        <v>3622</v>
      </c>
      <c r="E24" s="18" t="s">
        <v>47</v>
      </c>
      <c r="F24" s="11">
        <f>'[1]المنتجات الغذائية'!F24+'[1]شركة ما بين النهرين'!F24</f>
        <v>9550555</v>
      </c>
    </row>
    <row r="25" spans="1:6" ht="16.5" customHeight="1" x14ac:dyDescent="0.2">
      <c r="A25" s="12">
        <v>1500</v>
      </c>
      <c r="B25" s="13" t="s">
        <v>48</v>
      </c>
      <c r="C25" s="14">
        <f>'[1]المنتجات الغذائية'!C25+'[1]شركة ما بين النهرين'!C25</f>
        <v>217855845</v>
      </c>
      <c r="D25" s="12">
        <v>3623</v>
      </c>
      <c r="E25" s="15" t="s">
        <v>49</v>
      </c>
      <c r="F25" s="14">
        <f>'[1]المنتجات الغذائية'!F25+'[1]شركة ما بين النهرين'!F25</f>
        <v>7003739</v>
      </c>
    </row>
    <row r="26" spans="1:6" ht="16.5" customHeight="1" x14ac:dyDescent="0.2">
      <c r="A26" s="16">
        <v>1600</v>
      </c>
      <c r="B26" s="17" t="s">
        <v>50</v>
      </c>
      <c r="C26" s="9">
        <f>'[1]المنتجات الغذائية'!C26+'[1]شركة ما بين النهرين'!C26</f>
        <v>539142750</v>
      </c>
      <c r="D26" s="16">
        <v>3630</v>
      </c>
      <c r="E26" s="18" t="s">
        <v>51</v>
      </c>
      <c r="F26" s="11">
        <f>'[1]المنتجات الغذائية'!F26+'[1]شركة ما بين النهرين'!F26</f>
        <v>93649422</v>
      </c>
    </row>
    <row r="27" spans="1:6" ht="16.5" customHeight="1" x14ac:dyDescent="0.2">
      <c r="A27" s="12">
        <v>1700</v>
      </c>
      <c r="B27" s="13" t="s">
        <v>52</v>
      </c>
      <c r="C27" s="14">
        <f>'[1]المنتجات الغذائية'!C27+'[1]شركة ما بين النهرين'!C27</f>
        <v>32963764</v>
      </c>
      <c r="D27" s="12">
        <v>3640</v>
      </c>
      <c r="E27" s="15" t="s">
        <v>53</v>
      </c>
      <c r="F27" s="14">
        <f>'[1]المنتجات الغذائية'!F27+'[1]شركة ما بين النهرين'!F27</f>
        <v>0</v>
      </c>
    </row>
    <row r="28" spans="1:6" ht="19.5" customHeight="1" x14ac:dyDescent="0.2">
      <c r="A28" s="16">
        <v>1800</v>
      </c>
      <c r="B28" s="17" t="s">
        <v>54</v>
      </c>
      <c r="C28" s="9">
        <f>'[1]المنتجات الغذائية'!C28+'[1]شركة ما بين النهرين'!C28</f>
        <v>170949</v>
      </c>
      <c r="D28" s="16">
        <v>3650</v>
      </c>
      <c r="E28" s="18" t="s">
        <v>55</v>
      </c>
      <c r="F28" s="11">
        <f>'[1]المنتجات الغذائية'!F28+'[1]شركة ما بين النهرين'!F28</f>
        <v>-1068366</v>
      </c>
    </row>
    <row r="29" spans="1:6" ht="16.5" customHeight="1" x14ac:dyDescent="0.2">
      <c r="A29" s="12">
        <v>1900</v>
      </c>
      <c r="B29" s="13" t="s">
        <v>56</v>
      </c>
      <c r="C29" s="14">
        <f>'[1]المنتجات الغذائية'!C29+'[1]شركة ما بين النهرين'!C29</f>
        <v>177522102</v>
      </c>
      <c r="D29" s="12">
        <v>3700</v>
      </c>
      <c r="E29" s="15" t="s">
        <v>57</v>
      </c>
      <c r="F29" s="14">
        <f>'[1]المنتجات الغذائية'!F29+'[1]شركة ما بين النهرين'!F29</f>
        <v>100653161</v>
      </c>
    </row>
    <row r="30" spans="1:6" ht="16.5" customHeight="1" x14ac:dyDescent="0.2">
      <c r="A30" s="16">
        <v>2000</v>
      </c>
      <c r="B30" s="17" t="s">
        <v>58</v>
      </c>
      <c r="C30" s="9">
        <f>'[1]المنتجات الغذائية'!C30+'[1]شركة ما بين النهرين'!C30</f>
        <v>683701088</v>
      </c>
      <c r="D30" s="16">
        <v>3800</v>
      </c>
      <c r="E30" s="18" t="s">
        <v>59</v>
      </c>
      <c r="F30" s="11">
        <f>'[1]المنتجات الغذائية'!F30+'[1]شركة ما بين النهرين'!F30</f>
        <v>-5913050</v>
      </c>
    </row>
    <row r="31" spans="1:6" ht="16.5" hidden="1" customHeight="1" x14ac:dyDescent="0.2">
      <c r="A31" s="20"/>
      <c r="B31" s="21"/>
      <c r="C31" s="20"/>
      <c r="D31" s="20"/>
      <c r="E31" s="22"/>
      <c r="F31" s="23"/>
    </row>
    <row r="32" spans="1:6" ht="16.5" hidden="1" customHeight="1" x14ac:dyDescent="0.2">
      <c r="A32" s="24"/>
      <c r="B32" s="24"/>
      <c r="C32" s="25">
        <f>C12-C30</f>
        <v>0</v>
      </c>
      <c r="D32" s="24"/>
      <c r="E32" s="26"/>
      <c r="F32" s="22"/>
    </row>
    <row r="33" spans="1:6" ht="16.5" hidden="1" customHeight="1" x14ac:dyDescent="0.2">
      <c r="A33" s="27" t="s">
        <v>60</v>
      </c>
      <c r="B33" s="28"/>
      <c r="C33" s="28"/>
      <c r="E33" s="29">
        <f>F22+F26+F27+F28</f>
        <v>221508797</v>
      </c>
      <c r="F33" s="22"/>
    </row>
    <row r="34" spans="1:6" ht="16.5" hidden="1" customHeight="1" x14ac:dyDescent="0.2">
      <c r="A34" s="100" t="s">
        <v>61</v>
      </c>
      <c r="B34" s="100"/>
      <c r="F34" s="30">
        <f>F21-E33</f>
        <v>0</v>
      </c>
    </row>
    <row r="35" spans="1:6" ht="16.5" hidden="1" customHeight="1" x14ac:dyDescent="0.2">
      <c r="A35" s="100" t="s">
        <v>62</v>
      </c>
      <c r="B35" s="100"/>
      <c r="F35" s="22"/>
    </row>
    <row r="36" spans="1:6" ht="16.5" hidden="1" customHeight="1" x14ac:dyDescent="0.2">
      <c r="A36" s="100" t="s">
        <v>63</v>
      </c>
      <c r="B36" s="100"/>
    </row>
    <row r="37" spans="1:6" ht="16.5" hidden="1" customHeight="1" x14ac:dyDescent="0.2">
      <c r="A37" s="101" t="s">
        <v>64</v>
      </c>
      <c r="B37" s="101"/>
      <c r="C37" s="101"/>
    </row>
    <row r="38" spans="1:6" ht="16.5" hidden="1" customHeight="1" x14ac:dyDescent="0.2">
      <c r="A38" s="31" t="s">
        <v>65</v>
      </c>
      <c r="B38" s="32"/>
      <c r="C38" s="33" t="s">
        <v>66</v>
      </c>
      <c r="D38" s="33" t="s">
        <v>67</v>
      </c>
    </row>
    <row r="39" spans="1:6" ht="16.5" hidden="1" customHeight="1" x14ac:dyDescent="0.2">
      <c r="A39" s="34" t="s">
        <v>68</v>
      </c>
      <c r="B39" s="35"/>
      <c r="C39" s="36">
        <f>F12/F29</f>
        <v>0.4762452120107783</v>
      </c>
      <c r="D39" s="36"/>
    </row>
    <row r="40" spans="1:6" ht="16.5" hidden="1" customHeight="1" x14ac:dyDescent="0.2">
      <c r="A40" s="34" t="s">
        <v>69</v>
      </c>
      <c r="B40" s="35"/>
      <c r="C40" s="36">
        <f>F12/C13</f>
        <v>0.27296881340816898</v>
      </c>
      <c r="D40" s="36"/>
    </row>
    <row r="41" spans="1:6" ht="16.5" hidden="1" customHeight="1" x14ac:dyDescent="0.2">
      <c r="A41" s="34" t="s">
        <v>70</v>
      </c>
      <c r="B41" s="35"/>
      <c r="C41" s="36">
        <f>C26/C11</f>
        <v>1.0651227429658647</v>
      </c>
      <c r="D41" s="36"/>
    </row>
    <row r="42" spans="1:6" ht="16.5" hidden="1" customHeight="1" x14ac:dyDescent="0.2">
      <c r="A42" s="34" t="s">
        <v>71</v>
      </c>
      <c r="B42" s="35"/>
      <c r="C42" s="36">
        <f>C25/C11</f>
        <v>0.43039290651232209</v>
      </c>
      <c r="D42" s="36"/>
    </row>
    <row r="43" spans="1:6" ht="16.5" hidden="1" customHeight="1" x14ac:dyDescent="0.2">
      <c r="A43" s="34" t="s">
        <v>72</v>
      </c>
      <c r="B43" s="35"/>
      <c r="C43" s="36"/>
      <c r="D43" s="36">
        <f>F22/C29*100</f>
        <v>72.626303737660791</v>
      </c>
    </row>
    <row r="44" spans="1:6" ht="16.5" hidden="1" customHeight="1" x14ac:dyDescent="0.2">
      <c r="A44" s="34" t="s">
        <v>73</v>
      </c>
      <c r="B44" s="35"/>
      <c r="C44" s="36"/>
      <c r="D44" s="36">
        <f>C9/C30*100</f>
        <v>76.125042966144875</v>
      </c>
    </row>
    <row r="45" spans="1:6" ht="16.5" hidden="1" customHeight="1" x14ac:dyDescent="0.2">
      <c r="A45" s="34" t="s">
        <v>74</v>
      </c>
      <c r="B45" s="35"/>
      <c r="C45" s="36">
        <f>C29/F19</f>
        <v>1.8737797552295459</v>
      </c>
      <c r="D45" s="36"/>
    </row>
    <row r="46" spans="1:6" ht="16.5" hidden="1" customHeight="1" x14ac:dyDescent="0.2">
      <c r="A46" s="34" t="s">
        <v>75</v>
      </c>
      <c r="B46" s="35"/>
      <c r="C46" s="36">
        <f>F22/F17</f>
        <v>1.2600189016897225</v>
      </c>
      <c r="D46" s="36"/>
    </row>
    <row r="47" spans="1:6" ht="16.5" hidden="1" customHeight="1" x14ac:dyDescent="0.2">
      <c r="A47" s="34" t="s">
        <v>76</v>
      </c>
      <c r="B47" s="35"/>
      <c r="C47" s="36"/>
      <c r="D47" s="36">
        <f>C7/C30*100</f>
        <v>-54.583577757887078</v>
      </c>
    </row>
    <row r="48" spans="1:6" ht="16.5" hidden="1" customHeight="1" x14ac:dyDescent="0.2">
      <c r="A48" s="34" t="s">
        <v>77</v>
      </c>
      <c r="B48" s="35"/>
      <c r="C48" s="36">
        <f>F22/C4</f>
        <v>2.685175849297285</v>
      </c>
      <c r="D48" s="36"/>
    </row>
    <row r="49" spans="1:4" ht="16.5" hidden="1" customHeight="1" x14ac:dyDescent="0.2">
      <c r="A49" s="96" t="s">
        <v>78</v>
      </c>
      <c r="B49" s="96"/>
      <c r="C49" s="37">
        <f>F12/C52</f>
        <v>0.60303680262134074</v>
      </c>
      <c r="D49" s="38"/>
    </row>
    <row r="50" spans="1:4" ht="16.5" hidden="1" customHeight="1" x14ac:dyDescent="0.2">
      <c r="A50" s="97" t="s">
        <v>79</v>
      </c>
      <c r="B50" s="97"/>
      <c r="C50" s="39">
        <f>F9/C17</f>
        <v>0.59014277903732626</v>
      </c>
      <c r="D50" s="38"/>
    </row>
    <row r="51" spans="1:4" ht="16.5" hidden="1" customHeight="1" x14ac:dyDescent="0.2"/>
    <row r="52" spans="1:4" ht="16.5" hidden="1" customHeight="1" x14ac:dyDescent="0.2">
      <c r="A52" s="1" t="s">
        <v>80</v>
      </c>
      <c r="C52" s="1">
        <f>'[1]المنتجات الغذائية'!C102+'[1]شركة ما بين النهرين'!C102</f>
        <v>79490316</v>
      </c>
    </row>
    <row r="53" spans="1:4" ht="16.5" hidden="1" customHeight="1" x14ac:dyDescent="0.2"/>
    <row r="54" spans="1:4" ht="16.5" hidden="1" customHeight="1" x14ac:dyDescent="0.2"/>
    <row r="55" spans="1:4" ht="16.5" hidden="1" customHeight="1" x14ac:dyDescent="0.2"/>
    <row r="56" spans="1:4" ht="16.5" hidden="1" customHeight="1" x14ac:dyDescent="0.2"/>
    <row r="57" spans="1:4" ht="16.5" hidden="1" customHeight="1" x14ac:dyDescent="0.2"/>
    <row r="58" spans="1:4" ht="16.5" hidden="1" customHeight="1" x14ac:dyDescent="0.2"/>
    <row r="59" spans="1:4" ht="16.5" hidden="1" customHeight="1" x14ac:dyDescent="0.2"/>
    <row r="60" spans="1:4" ht="16.5" hidden="1" customHeight="1" x14ac:dyDescent="0.2"/>
    <row r="61" spans="1:4" ht="16.5" hidden="1" customHeight="1" x14ac:dyDescent="0.2"/>
    <row r="62" spans="1:4" ht="16.5" hidden="1" customHeight="1" x14ac:dyDescent="0.2"/>
    <row r="63" spans="1:4" ht="16.5" hidden="1" customHeight="1" x14ac:dyDescent="0.2"/>
    <row r="64" spans="1:4" ht="16.5" hidden="1" customHeight="1" x14ac:dyDescent="0.2"/>
    <row r="65" ht="16.5" hidden="1" customHeight="1" x14ac:dyDescent="0.2"/>
    <row r="66" ht="16.5" hidden="1" customHeight="1" x14ac:dyDescent="0.2"/>
    <row r="67" ht="16.5" hidden="1" customHeight="1" x14ac:dyDescent="0.2"/>
    <row r="68" ht="16.5" hidden="1" customHeight="1" x14ac:dyDescent="0.2"/>
    <row r="69" ht="16.5" hidden="1" customHeight="1" x14ac:dyDescent="0.2"/>
    <row r="70" ht="16.5" hidden="1" customHeight="1" x14ac:dyDescent="0.2"/>
    <row r="71" ht="16.5" hidden="1" customHeight="1" x14ac:dyDescent="0.2"/>
    <row r="72" ht="16.5" hidden="1" customHeight="1" x14ac:dyDescent="0.2"/>
    <row r="73" ht="16.5" hidden="1" customHeight="1" x14ac:dyDescent="0.2"/>
    <row r="74" ht="16.5" hidden="1" customHeight="1" x14ac:dyDescent="0.2"/>
    <row r="75" ht="16.5" hidden="1" customHeight="1" x14ac:dyDescent="0.2"/>
    <row r="76" ht="16.5" hidden="1" customHeight="1" x14ac:dyDescent="0.2"/>
    <row r="77" ht="16.5" hidden="1" customHeight="1" x14ac:dyDescent="0.2"/>
    <row r="78" ht="16.5" hidden="1" customHeight="1" x14ac:dyDescent="0.2"/>
    <row r="79" ht="16.5" hidden="1" customHeight="1" x14ac:dyDescent="0.2"/>
    <row r="80" ht="16.5" hidden="1" customHeight="1" x14ac:dyDescent="0.2"/>
    <row r="81" ht="16.5" hidden="1" customHeight="1" x14ac:dyDescent="0.2"/>
    <row r="82" ht="16.5" hidden="1" customHeight="1" x14ac:dyDescent="0.2"/>
    <row r="83" ht="16.5" hidden="1" customHeight="1" x14ac:dyDescent="0.2"/>
    <row r="84" ht="16.5" hidden="1" customHeight="1" x14ac:dyDescent="0.2"/>
    <row r="85" ht="16.5" hidden="1" customHeight="1" x14ac:dyDescent="0.2"/>
    <row r="86" ht="16.5" hidden="1" customHeight="1" x14ac:dyDescent="0.2"/>
    <row r="87" ht="16.5" hidden="1" customHeight="1" x14ac:dyDescent="0.2"/>
    <row r="88" ht="16.5" hidden="1" customHeight="1" x14ac:dyDescent="0.2"/>
    <row r="89" ht="16.5" hidden="1" customHeight="1" x14ac:dyDescent="0.2"/>
    <row r="90" ht="16.5" hidden="1" customHeight="1" x14ac:dyDescent="0.2"/>
    <row r="91" ht="16.5" hidden="1" customHeight="1" x14ac:dyDescent="0.2"/>
    <row r="92" ht="16.5" hidden="1" customHeight="1" x14ac:dyDescent="0.2"/>
    <row r="93" ht="16.5" hidden="1" customHeight="1" x14ac:dyDescent="0.2"/>
    <row r="94" ht="16.5" hidden="1" customHeight="1" x14ac:dyDescent="0.2"/>
    <row r="95" ht="16.5" hidden="1" customHeight="1" x14ac:dyDescent="0.2"/>
    <row r="96" ht="16.5" hidden="1" customHeight="1" x14ac:dyDescent="0.2"/>
    <row r="97" ht="16.5" hidden="1" customHeight="1" x14ac:dyDescent="0.2"/>
    <row r="98" ht="16.5" hidden="1" customHeight="1" x14ac:dyDescent="0.2"/>
    <row r="99" ht="16.5" hidden="1" customHeight="1" x14ac:dyDescent="0.2"/>
    <row r="100" ht="16.5" hidden="1" customHeight="1" x14ac:dyDescent="0.2"/>
    <row r="101" ht="16.5" hidden="1" customHeight="1" x14ac:dyDescent="0.2"/>
    <row r="102" ht="16.5" hidden="1" customHeight="1" x14ac:dyDescent="0.2"/>
    <row r="103" ht="16.5" hidden="1" customHeight="1" x14ac:dyDescent="0.2"/>
    <row r="104" ht="16.5" hidden="1" customHeight="1" x14ac:dyDescent="0.2"/>
    <row r="105" ht="16.5" hidden="1" customHeight="1" x14ac:dyDescent="0.2"/>
    <row r="106" ht="16.5" hidden="1" customHeight="1" x14ac:dyDescent="0.2"/>
    <row r="107" ht="16.5" hidden="1" customHeight="1" x14ac:dyDescent="0.2"/>
    <row r="108" ht="16.5" hidden="1" customHeight="1" x14ac:dyDescent="0.2"/>
    <row r="109" ht="16.5" hidden="1" customHeight="1" x14ac:dyDescent="0.2"/>
    <row r="110" ht="16.5" hidden="1" customHeight="1" x14ac:dyDescent="0.2"/>
    <row r="111" ht="16.5" hidden="1" customHeight="1" x14ac:dyDescent="0.2"/>
    <row r="112" ht="16.5" hidden="1" customHeight="1" x14ac:dyDescent="0.2"/>
    <row r="113" spans="5:5" ht="16.5" hidden="1" customHeight="1" x14ac:dyDescent="0.2"/>
    <row r="114" spans="5:5" ht="16.5" hidden="1" customHeight="1" x14ac:dyDescent="0.2"/>
    <row r="115" spans="5:5" ht="16.5" hidden="1" customHeight="1" x14ac:dyDescent="0.2"/>
    <row r="116" spans="5:5" ht="16.5" hidden="1" customHeight="1" x14ac:dyDescent="0.2"/>
    <row r="117" spans="5:5" ht="16.5" hidden="1" customHeight="1" x14ac:dyDescent="0.2"/>
    <row r="118" spans="5:5" ht="16.5" hidden="1" customHeight="1" x14ac:dyDescent="0.2"/>
    <row r="119" spans="5:5" ht="16.5" hidden="1" customHeight="1" x14ac:dyDescent="0.2"/>
    <row r="120" spans="5:5" ht="16.5" hidden="1" customHeight="1" x14ac:dyDescent="0.2"/>
    <row r="121" spans="5:5" ht="16.5" hidden="1" customHeight="1" x14ac:dyDescent="0.2"/>
    <row r="122" spans="5:5" ht="16.5" hidden="1" customHeight="1" x14ac:dyDescent="0.2">
      <c r="E122" s="40"/>
    </row>
    <row r="123" spans="5:5" ht="16.5" hidden="1" customHeight="1" x14ac:dyDescent="0.2"/>
    <row r="124" spans="5:5" ht="16.5" hidden="1" customHeight="1" x14ac:dyDescent="0.2"/>
    <row r="125" spans="5:5" ht="16.5" hidden="1" customHeight="1" x14ac:dyDescent="0.2"/>
    <row r="126" spans="5:5" ht="16.5" hidden="1" customHeight="1" x14ac:dyDescent="0.2"/>
    <row r="127" spans="5:5" ht="16.5" hidden="1" customHeight="1" x14ac:dyDescent="0.2"/>
    <row r="128" spans="5:5" ht="16.5" hidden="1" customHeight="1" x14ac:dyDescent="0.2"/>
    <row r="129" ht="16.5" hidden="1" customHeight="1" x14ac:dyDescent="0.2"/>
  </sheetData>
  <mergeCells count="8">
    <mergeCell ref="A49:B49"/>
    <mergeCell ref="A50:B50"/>
    <mergeCell ref="A1:F1"/>
    <mergeCell ref="A2:E2"/>
    <mergeCell ref="A34:B34"/>
    <mergeCell ref="A35:B35"/>
    <mergeCell ref="A36:B36"/>
    <mergeCell ref="A37:C37"/>
  </mergeCells>
  <conditionalFormatting sqref="E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.27559055118110198" right="0.41" top="0.66929133858267698" bottom="0.35433070866141703" header="0.39370078740157499" footer="3.9370078740157501E-2"/>
  <pageSetup paperSize="9" scale="99" orientation="landscape" r:id="rId1"/>
  <headerFooter alignWithMargins="0"/>
  <rowBreaks count="1" manualBreakCount="1">
    <brk id="3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rightToLeft="1" zoomScaleNormal="100" zoomScaleSheetLayoutView="100" workbookViewId="0">
      <selection activeCell="D9" sqref="D9"/>
    </sheetView>
  </sheetViews>
  <sheetFormatPr defaultRowHeight="17.45" customHeight="1" x14ac:dyDescent="0.2"/>
  <cols>
    <col min="1" max="1" width="7.42578125" customWidth="1"/>
    <col min="2" max="2" width="41.7109375" customWidth="1"/>
    <col min="3" max="3" width="14" customWidth="1"/>
    <col min="4" max="4" width="7.42578125" customWidth="1"/>
    <col min="5" max="5" width="45" customWidth="1"/>
    <col min="6" max="6" width="16.85546875" customWidth="1"/>
    <col min="7" max="7" width="0.140625" customWidth="1"/>
  </cols>
  <sheetData>
    <row r="1" spans="1:7" ht="16.5" customHeight="1" x14ac:dyDescent="0.2">
      <c r="A1" s="104" t="s">
        <v>81</v>
      </c>
      <c r="B1" s="104"/>
      <c r="C1" s="104"/>
      <c r="D1" s="104"/>
      <c r="E1" s="104"/>
      <c r="F1" s="104"/>
    </row>
    <row r="2" spans="1:7" ht="16.5" customHeight="1" x14ac:dyDescent="0.2">
      <c r="A2" s="105" t="s">
        <v>169</v>
      </c>
      <c r="B2" s="105"/>
      <c r="C2" s="105"/>
      <c r="D2" s="105"/>
      <c r="E2" s="105"/>
      <c r="F2" s="2" t="s">
        <v>1</v>
      </c>
    </row>
    <row r="3" spans="1:7" ht="16.5" customHeight="1" thickBot="1" x14ac:dyDescent="0.25">
      <c r="A3" s="41" t="s">
        <v>2</v>
      </c>
      <c r="B3" s="42" t="s">
        <v>3</v>
      </c>
      <c r="C3" s="43" t="s">
        <v>6</v>
      </c>
      <c r="D3" s="43" t="s">
        <v>2</v>
      </c>
      <c r="E3" s="44" t="s">
        <v>5</v>
      </c>
      <c r="F3" s="43" t="s">
        <v>82</v>
      </c>
    </row>
    <row r="4" spans="1:7" ht="16.5" customHeight="1" x14ac:dyDescent="0.2">
      <c r="A4" s="7">
        <v>100</v>
      </c>
      <c r="B4" s="45" t="s">
        <v>7</v>
      </c>
      <c r="C4" s="46">
        <f>'[1]دار الثقافة'!C4</f>
        <v>15000</v>
      </c>
      <c r="D4" s="16">
        <v>2100</v>
      </c>
      <c r="E4" s="45" t="s">
        <v>8</v>
      </c>
      <c r="F4" s="47">
        <f>'[1]دار الثقافة'!F4</f>
        <v>4387532</v>
      </c>
    </row>
    <row r="5" spans="1:7" ht="16.5" customHeight="1" x14ac:dyDescent="0.2">
      <c r="A5" s="12">
        <v>200</v>
      </c>
      <c r="B5" s="13" t="s">
        <v>9</v>
      </c>
      <c r="C5" s="48">
        <f>'[1]دار الثقافة'!C5</f>
        <v>3514802</v>
      </c>
      <c r="D5" s="12">
        <v>2200</v>
      </c>
      <c r="E5" s="13" t="s">
        <v>10</v>
      </c>
      <c r="F5" s="49">
        <f>'[1]دار الثقافة'!F5</f>
        <v>2937687</v>
      </c>
    </row>
    <row r="6" spans="1:7" ht="16.5" customHeight="1" x14ac:dyDescent="0.2">
      <c r="A6" s="16">
        <v>300</v>
      </c>
      <c r="B6" s="50" t="s">
        <v>11</v>
      </c>
      <c r="C6" s="51">
        <f>'[1]دار الثقافة'!C6</f>
        <v>0</v>
      </c>
      <c r="D6" s="52">
        <v>2300</v>
      </c>
      <c r="E6" s="50" t="s">
        <v>12</v>
      </c>
      <c r="F6" s="53">
        <f>'[1]دار الثقافة'!F6</f>
        <v>1568378</v>
      </c>
    </row>
    <row r="7" spans="1:7" ht="16.5" customHeight="1" x14ac:dyDescent="0.2">
      <c r="A7" s="12">
        <v>400</v>
      </c>
      <c r="B7" s="13" t="s">
        <v>13</v>
      </c>
      <c r="C7" s="48">
        <f>'[1]دار الثقافة'!C7</f>
        <v>3529802</v>
      </c>
      <c r="D7" s="12">
        <v>2310</v>
      </c>
      <c r="E7" s="13" t="s">
        <v>14</v>
      </c>
      <c r="F7" s="12">
        <f>'[1]دار الثقافة'!F7</f>
        <v>801848</v>
      </c>
      <c r="G7" s="54"/>
    </row>
    <row r="8" spans="1:7" ht="16.5" customHeight="1" x14ac:dyDescent="0.2">
      <c r="A8" s="16">
        <v>500</v>
      </c>
      <c r="B8" s="50" t="s">
        <v>15</v>
      </c>
      <c r="C8" s="51">
        <f>'[1]دار الثقافة'!C8</f>
        <v>0</v>
      </c>
      <c r="D8" s="52">
        <v>2320</v>
      </c>
      <c r="E8" s="50" t="s">
        <v>16</v>
      </c>
      <c r="F8" s="53">
        <f>'[1]دار الثقافة'!F8</f>
        <v>766530</v>
      </c>
    </row>
    <row r="9" spans="1:7" ht="16.5" customHeight="1" x14ac:dyDescent="0.2">
      <c r="A9" s="12">
        <v>600</v>
      </c>
      <c r="B9" s="13" t="s">
        <v>17</v>
      </c>
      <c r="C9" s="48">
        <f>'[1]دار الثقافة'!C9</f>
        <v>30000</v>
      </c>
      <c r="D9" s="12">
        <v>2400</v>
      </c>
      <c r="E9" s="13" t="s">
        <v>18</v>
      </c>
      <c r="F9" s="49">
        <f>'[1]دار الثقافة'!F9</f>
        <v>513615</v>
      </c>
    </row>
    <row r="10" spans="1:7" ht="16.5" customHeight="1" x14ac:dyDescent="0.2">
      <c r="A10" s="16">
        <v>700</v>
      </c>
      <c r="B10" s="50" t="s">
        <v>19</v>
      </c>
      <c r="C10" s="51">
        <f>'[1]دار الثقافة'!C10</f>
        <v>3559802</v>
      </c>
      <c r="D10" s="52">
        <v>2500</v>
      </c>
      <c r="E10" s="50" t="s">
        <v>20</v>
      </c>
      <c r="F10" s="53">
        <f>'[1]دار الثقافة'!F10</f>
        <v>761</v>
      </c>
    </row>
    <row r="11" spans="1:7" ht="16.5" customHeight="1" x14ac:dyDescent="0.2">
      <c r="A11" s="12">
        <v>800</v>
      </c>
      <c r="B11" s="17" t="s">
        <v>21</v>
      </c>
      <c r="C11" s="48">
        <f>'[1]دار الثقافة'!C11</f>
        <v>2992949</v>
      </c>
      <c r="D11" s="12">
        <v>2600</v>
      </c>
      <c r="E11" s="13" t="s">
        <v>22</v>
      </c>
      <c r="F11" s="49">
        <f>'[1]دار الثقافة'!F11</f>
        <v>6568</v>
      </c>
    </row>
    <row r="12" spans="1:7" ht="16.5" customHeight="1" x14ac:dyDescent="0.2">
      <c r="A12" s="52">
        <v>900</v>
      </c>
      <c r="B12" s="50" t="s">
        <v>23</v>
      </c>
      <c r="C12" s="51">
        <f>'[1]دار الثقافة'!C12</f>
        <v>6552751</v>
      </c>
      <c r="D12" s="52">
        <v>2700</v>
      </c>
      <c r="E12" s="50" t="s">
        <v>24</v>
      </c>
      <c r="F12" s="53">
        <f>'[1]دار الثقافة'!F12</f>
        <v>520944</v>
      </c>
    </row>
    <row r="13" spans="1:7" ht="16.5" customHeight="1" x14ac:dyDescent="0.2">
      <c r="A13" s="12">
        <v>1000</v>
      </c>
      <c r="B13" s="13" t="s">
        <v>25</v>
      </c>
      <c r="C13" s="48">
        <f>'[1]دار الثقافة'!C13</f>
        <v>7325219</v>
      </c>
      <c r="D13" s="12">
        <v>2800</v>
      </c>
      <c r="E13" s="13" t="s">
        <v>26</v>
      </c>
      <c r="F13" s="49">
        <f>'[1]دار الثقافة'!F13</f>
        <v>542281</v>
      </c>
    </row>
    <row r="14" spans="1:7" ht="16.5" customHeight="1" x14ac:dyDescent="0.2">
      <c r="A14" s="52">
        <v>1010</v>
      </c>
      <c r="B14" s="50" t="s">
        <v>27</v>
      </c>
      <c r="C14" s="51">
        <f>'[1]دار الثقافة'!C14</f>
        <v>0</v>
      </c>
      <c r="D14" s="52">
        <v>2900</v>
      </c>
      <c r="E14" s="50" t="s">
        <v>28</v>
      </c>
      <c r="F14" s="53">
        <f>'[1]دار الثقافة'!F14</f>
        <v>-21337</v>
      </c>
    </row>
    <row r="15" spans="1:7" ht="16.5" customHeight="1" x14ac:dyDescent="0.2">
      <c r="A15" s="12">
        <v>1100</v>
      </c>
      <c r="B15" s="13" t="s">
        <v>29</v>
      </c>
      <c r="C15" s="48">
        <f>'[1]دار الثقافة'!C15</f>
        <v>3478291</v>
      </c>
      <c r="D15" s="12">
        <v>3000</v>
      </c>
      <c r="E15" s="13" t="s">
        <v>30</v>
      </c>
      <c r="F15" s="49">
        <f>'[1]دار الثقافة'!F15</f>
        <v>0</v>
      </c>
    </row>
    <row r="16" spans="1:7" ht="16.5" customHeight="1" x14ac:dyDescent="0.2">
      <c r="A16" s="52">
        <v>1200</v>
      </c>
      <c r="B16" s="50" t="s">
        <v>31</v>
      </c>
      <c r="C16" s="51">
        <f>'[1]دار الثقافة'!C16</f>
        <v>3846928</v>
      </c>
      <c r="D16" s="52">
        <v>3100</v>
      </c>
      <c r="E16" s="50" t="s">
        <v>32</v>
      </c>
      <c r="F16" s="53">
        <f>'[1]دار الثقافة'!F16</f>
        <v>2460475</v>
      </c>
    </row>
    <row r="17" spans="1:6" ht="16.5" customHeight="1" x14ac:dyDescent="0.2">
      <c r="A17" s="12">
        <v>1300</v>
      </c>
      <c r="B17" s="13" t="s">
        <v>33</v>
      </c>
      <c r="C17" s="48">
        <f>'[1]دار الثقافة'!C17</f>
        <v>1603565</v>
      </c>
      <c r="D17" s="12">
        <v>3200</v>
      </c>
      <c r="E17" s="13" t="s">
        <v>34</v>
      </c>
      <c r="F17" s="49">
        <f>'[1]دار الثقافة'!F17</f>
        <v>2439138</v>
      </c>
    </row>
    <row r="18" spans="1:6" ht="16.5" customHeight="1" x14ac:dyDescent="0.2">
      <c r="A18" s="52">
        <v>1310</v>
      </c>
      <c r="B18" s="50" t="s">
        <v>35</v>
      </c>
      <c r="C18" s="51">
        <f>'[1]دار الثقافة'!C18</f>
        <v>635946</v>
      </c>
      <c r="D18" s="52">
        <v>3300</v>
      </c>
      <c r="E18" s="50" t="s">
        <v>36</v>
      </c>
      <c r="F18" s="53">
        <f>'[1]دار الثقافة'!F18</f>
        <v>533925</v>
      </c>
    </row>
    <row r="19" spans="1:6" ht="16.5" customHeight="1" x14ac:dyDescent="0.2">
      <c r="A19" s="12">
        <v>1320</v>
      </c>
      <c r="B19" s="13" t="s">
        <v>37</v>
      </c>
      <c r="C19" s="48">
        <f>'[1]دار الثقافة'!C19</f>
        <v>6104</v>
      </c>
      <c r="D19" s="12">
        <v>3400</v>
      </c>
      <c r="E19" s="13" t="s">
        <v>38</v>
      </c>
      <c r="F19" s="49">
        <f>'[1]دار الثقافة'!F19</f>
        <v>1905213</v>
      </c>
    </row>
    <row r="20" spans="1:6" ht="16.5" customHeight="1" x14ac:dyDescent="0.2">
      <c r="A20" s="52">
        <v>1330</v>
      </c>
      <c r="B20" s="50" t="s">
        <v>39</v>
      </c>
      <c r="C20" s="51">
        <f>'[1]دار الثقافة'!C20</f>
        <v>884948</v>
      </c>
      <c r="D20" s="52">
        <v>3500</v>
      </c>
      <c r="E20" s="50" t="s">
        <v>40</v>
      </c>
      <c r="F20" s="53">
        <f>'[1]دار الثقافة'!F20</f>
        <v>78187</v>
      </c>
    </row>
    <row r="21" spans="1:6" ht="16.5" customHeight="1" x14ac:dyDescent="0.2">
      <c r="A21" s="12">
        <v>1340</v>
      </c>
      <c r="B21" s="13" t="s">
        <v>41</v>
      </c>
      <c r="C21" s="48">
        <f>'[1]دار الثقافة'!C21</f>
        <v>58503</v>
      </c>
      <c r="D21" s="12">
        <v>3600</v>
      </c>
      <c r="E21" s="13" t="s">
        <v>42</v>
      </c>
      <c r="F21" s="49">
        <f>'[1]دار الثقافة'!F21</f>
        <v>1983400</v>
      </c>
    </row>
    <row r="22" spans="1:6" ht="16.5" customHeight="1" x14ac:dyDescent="0.2">
      <c r="A22" s="52">
        <v>1350</v>
      </c>
      <c r="B22" s="50" t="s">
        <v>43</v>
      </c>
      <c r="C22" s="51">
        <f>'[1]دار الثقافة'!C22</f>
        <v>18064</v>
      </c>
      <c r="D22" s="52">
        <v>3620</v>
      </c>
      <c r="E22" s="50" t="s">
        <v>44</v>
      </c>
      <c r="F22" s="53">
        <f>'[1]دار الثقافة'!F22</f>
        <v>-559249</v>
      </c>
    </row>
    <row r="23" spans="1:6" ht="16.5" customHeight="1" x14ac:dyDescent="0.2">
      <c r="A23" s="12">
        <v>1360</v>
      </c>
      <c r="B23" s="13" t="s">
        <v>45</v>
      </c>
      <c r="C23" s="48">
        <f>'[1]دار الثقافة'!C23</f>
        <v>0</v>
      </c>
      <c r="D23" s="12">
        <v>3621</v>
      </c>
      <c r="E23" s="13" t="s">
        <v>9</v>
      </c>
      <c r="F23" s="49">
        <f>'[1]دار الثقافة'!F23</f>
        <v>-559249</v>
      </c>
    </row>
    <row r="24" spans="1:6" ht="16.5" customHeight="1" x14ac:dyDescent="0.2">
      <c r="A24" s="52">
        <v>1400</v>
      </c>
      <c r="B24" s="50" t="s">
        <v>46</v>
      </c>
      <c r="C24" s="51">
        <f>'[1]دار الثقافة'!C24</f>
        <v>876510</v>
      </c>
      <c r="D24" s="52">
        <v>3622</v>
      </c>
      <c r="E24" s="50" t="s">
        <v>47</v>
      </c>
      <c r="F24" s="53">
        <f>'[1]دار الثقافة'!F24</f>
        <v>0</v>
      </c>
    </row>
    <row r="25" spans="1:6" ht="16.5" customHeight="1" x14ac:dyDescent="0.2">
      <c r="A25" s="12">
        <v>1500</v>
      </c>
      <c r="B25" s="13" t="s">
        <v>48</v>
      </c>
      <c r="C25" s="48">
        <f>'[1]دار الثقافة'!C25</f>
        <v>208948</v>
      </c>
      <c r="D25" s="12">
        <v>3623</v>
      </c>
      <c r="E25" s="13" t="s">
        <v>49</v>
      </c>
      <c r="F25" s="49">
        <f>'[1]دار الثقافة'!F25</f>
        <v>0</v>
      </c>
    </row>
    <row r="26" spans="1:6" ht="16.5" customHeight="1" x14ac:dyDescent="0.2">
      <c r="A26" s="52">
        <v>1600</v>
      </c>
      <c r="B26" s="50" t="s">
        <v>50</v>
      </c>
      <c r="C26" s="51">
        <f>'[1]دار الثقافة'!C26</f>
        <v>2689023</v>
      </c>
      <c r="D26" s="52">
        <v>3630</v>
      </c>
      <c r="E26" s="50" t="s">
        <v>51</v>
      </c>
      <c r="F26" s="53">
        <f>'[1]دار الثقافة'!F26</f>
        <v>2542649</v>
      </c>
    </row>
    <row r="27" spans="1:6" ht="16.5" customHeight="1" x14ac:dyDescent="0.2">
      <c r="A27" s="12">
        <v>1700</v>
      </c>
      <c r="B27" s="13" t="s">
        <v>52</v>
      </c>
      <c r="C27" s="48">
        <f>'[1]دار الثقافة'!C27</f>
        <v>-303926</v>
      </c>
      <c r="D27" s="12">
        <v>3640</v>
      </c>
      <c r="E27" s="13" t="s">
        <v>53</v>
      </c>
      <c r="F27" s="49">
        <f>'[1]دار الثقافة'!F27</f>
        <v>0</v>
      </c>
    </row>
    <row r="28" spans="1:6" ht="16.5" customHeight="1" x14ac:dyDescent="0.2">
      <c r="A28" s="52">
        <v>1800</v>
      </c>
      <c r="B28" s="50" t="s">
        <v>54</v>
      </c>
      <c r="C28" s="51">
        <f>'[1]دار الثقافة'!C28</f>
        <v>16800</v>
      </c>
      <c r="D28" s="52">
        <v>3650</v>
      </c>
      <c r="E28" s="50" t="s">
        <v>55</v>
      </c>
      <c r="F28" s="53">
        <f>'[1]دار الثقافة'!F28</f>
        <v>0</v>
      </c>
    </row>
    <row r="29" spans="1:6" ht="16.5" customHeight="1" x14ac:dyDescent="0.2">
      <c r="A29" s="12">
        <v>1900</v>
      </c>
      <c r="B29" s="13" t="s">
        <v>56</v>
      </c>
      <c r="C29" s="48">
        <f>'[1]دار الثقافة'!C29</f>
        <v>3559802</v>
      </c>
      <c r="D29" s="12">
        <v>3700</v>
      </c>
      <c r="E29" s="13" t="s">
        <v>57</v>
      </c>
      <c r="F29" s="49">
        <f>'[1]دار الثقافة'!F29</f>
        <v>2542649</v>
      </c>
    </row>
    <row r="30" spans="1:6" ht="16.5" customHeight="1" x14ac:dyDescent="0.2">
      <c r="A30" s="52">
        <v>2000</v>
      </c>
      <c r="B30" s="55" t="s">
        <v>58</v>
      </c>
      <c r="C30" s="51">
        <f>'[1]دار الثقافة'!C30</f>
        <v>6552751</v>
      </c>
      <c r="D30" s="52">
        <v>3800</v>
      </c>
      <c r="E30" s="50" t="s">
        <v>83</v>
      </c>
      <c r="F30" s="53">
        <f>'[1]دار الثقافة'!F30</f>
        <v>-637436</v>
      </c>
    </row>
    <row r="31" spans="1:6" ht="17.45" hidden="1" customHeight="1" x14ac:dyDescent="0.2">
      <c r="A31" s="20"/>
      <c r="B31" s="21"/>
      <c r="C31" s="20"/>
      <c r="D31" s="20"/>
      <c r="E31" s="21"/>
      <c r="F31" s="20"/>
    </row>
    <row r="32" spans="1:6" ht="17.45" hidden="1" customHeight="1" x14ac:dyDescent="0.2">
      <c r="A32" s="56"/>
      <c r="B32" s="56"/>
      <c r="C32" s="57">
        <f>C12-C30</f>
        <v>0</v>
      </c>
      <c r="D32" s="56"/>
      <c r="E32" s="58">
        <f>F22+F26+F28</f>
        <v>1983400</v>
      </c>
      <c r="F32" s="56">
        <f>F21-E32</f>
        <v>0</v>
      </c>
    </row>
    <row r="33" spans="1:6" ht="17.45" hidden="1" customHeight="1" x14ac:dyDescent="0.2">
      <c r="A33" s="59" t="s">
        <v>60</v>
      </c>
      <c r="B33" s="60"/>
      <c r="C33" s="61"/>
      <c r="D33" s="56"/>
      <c r="E33" s="62"/>
      <c r="F33" s="56"/>
    </row>
    <row r="34" spans="1:6" ht="17.45" hidden="1" customHeight="1" x14ac:dyDescent="0.2">
      <c r="A34" s="106" t="s">
        <v>84</v>
      </c>
      <c r="B34" s="106"/>
      <c r="C34" s="56"/>
      <c r="D34" s="56"/>
      <c r="E34" s="56"/>
      <c r="F34" s="56"/>
    </row>
    <row r="35" spans="1:6" ht="17.45" hidden="1" customHeight="1" x14ac:dyDescent="0.2">
      <c r="A35" s="106" t="s">
        <v>85</v>
      </c>
      <c r="B35" s="106"/>
      <c r="C35" s="56"/>
      <c r="D35" s="56"/>
      <c r="E35" s="56"/>
      <c r="F35" s="56"/>
    </row>
    <row r="36" spans="1:6" ht="17.45" hidden="1" customHeight="1" x14ac:dyDescent="0.2">
      <c r="A36" s="106" t="s">
        <v>86</v>
      </c>
      <c r="B36" s="106"/>
      <c r="C36" s="56"/>
      <c r="D36" s="56"/>
      <c r="E36" s="56"/>
      <c r="F36" s="56"/>
    </row>
    <row r="37" spans="1:6" ht="17.45" hidden="1" customHeight="1" thickBot="1" x14ac:dyDescent="0.25">
      <c r="A37" s="107" t="s">
        <v>64</v>
      </c>
      <c r="B37" s="107"/>
      <c r="C37" s="107"/>
      <c r="D37" s="56"/>
      <c r="E37" s="56"/>
      <c r="F37" s="56"/>
    </row>
    <row r="38" spans="1:6" ht="17.45" hidden="1" customHeight="1" thickBot="1" x14ac:dyDescent="0.25">
      <c r="A38" s="63" t="s">
        <v>65</v>
      </c>
      <c r="B38" s="64"/>
      <c r="C38" s="65" t="s">
        <v>66</v>
      </c>
      <c r="D38" s="65" t="s">
        <v>67</v>
      </c>
      <c r="E38" s="56"/>
      <c r="F38" s="56"/>
    </row>
    <row r="39" spans="1:6" ht="17.45" hidden="1" customHeight="1" thickBot="1" x14ac:dyDescent="0.25">
      <c r="A39" s="66" t="s">
        <v>68</v>
      </c>
      <c r="B39" s="67"/>
      <c r="C39" s="68">
        <f>H14</f>
        <v>0</v>
      </c>
      <c r="D39" s="68"/>
      <c r="E39" s="56"/>
      <c r="F39" s="56"/>
    </row>
    <row r="40" spans="1:6" ht="17.45" hidden="1" customHeight="1" thickBot="1" x14ac:dyDescent="0.25">
      <c r="A40" s="66" t="s">
        <v>69</v>
      </c>
      <c r="B40" s="67"/>
      <c r="C40" s="68">
        <f>F12/C13</f>
        <v>7.1116508598582512E-2</v>
      </c>
      <c r="D40" s="68"/>
      <c r="E40" s="56"/>
      <c r="F40" s="56"/>
    </row>
    <row r="41" spans="1:6" ht="17.45" hidden="1" customHeight="1" thickBot="1" x14ac:dyDescent="0.25">
      <c r="A41" s="66" t="s">
        <v>70</v>
      </c>
      <c r="B41" s="67"/>
      <c r="C41" s="68">
        <f>C26/C11</f>
        <v>0.89845266324284179</v>
      </c>
      <c r="D41" s="68"/>
      <c r="E41" s="56"/>
      <c r="F41" s="56"/>
    </row>
    <row r="42" spans="1:6" ht="17.45" hidden="1" customHeight="1" thickBot="1" x14ac:dyDescent="0.25">
      <c r="A42" s="66" t="s">
        <v>71</v>
      </c>
      <c r="B42" s="67"/>
      <c r="C42" s="68">
        <f>C25/C11</f>
        <v>6.9813418137094879E-2</v>
      </c>
      <c r="D42" s="68"/>
      <c r="E42" s="56"/>
      <c r="F42" s="56"/>
    </row>
    <row r="43" spans="1:6" ht="17.45" hidden="1" customHeight="1" thickBot="1" x14ac:dyDescent="0.25">
      <c r="A43" s="66" t="s">
        <v>72</v>
      </c>
      <c r="B43" s="67"/>
      <c r="C43" s="68"/>
      <c r="D43" s="68">
        <f>F22/C29*100</f>
        <v>-15.710115337875532</v>
      </c>
      <c r="E43" s="56"/>
      <c r="F43" s="56"/>
    </row>
    <row r="44" spans="1:6" ht="17.45" hidden="1" customHeight="1" thickBot="1" x14ac:dyDescent="0.25">
      <c r="A44" s="66" t="s">
        <v>73</v>
      </c>
      <c r="B44" s="67"/>
      <c r="C44" s="68"/>
      <c r="D44" s="68">
        <f>C9/C30*100</f>
        <v>0.45782298152333273</v>
      </c>
      <c r="E44" s="56"/>
      <c r="F44" s="56"/>
    </row>
    <row r="45" spans="1:6" ht="17.45" hidden="1" customHeight="1" thickBot="1" x14ac:dyDescent="0.25">
      <c r="A45" s="66" t="s">
        <v>74</v>
      </c>
      <c r="B45" s="67"/>
      <c r="C45" s="68">
        <f>C29/F19</f>
        <v>1.8684535534871953</v>
      </c>
      <c r="D45" s="68"/>
      <c r="E45" s="56"/>
      <c r="F45" s="56"/>
    </row>
    <row r="46" spans="1:6" ht="17.45" hidden="1" customHeight="1" thickBot="1" x14ac:dyDescent="0.25">
      <c r="A46" s="66" t="s">
        <v>75</v>
      </c>
      <c r="B46" s="67"/>
      <c r="C46" s="68">
        <f>F22/F17</f>
        <v>-0.22928141007191885</v>
      </c>
      <c r="D46" s="68"/>
      <c r="E46" s="56"/>
      <c r="F46" s="56"/>
    </row>
    <row r="47" spans="1:6" ht="17.45" hidden="1" customHeight="1" thickBot="1" x14ac:dyDescent="0.25">
      <c r="A47" s="66" t="s">
        <v>76</v>
      </c>
      <c r="B47" s="67"/>
      <c r="C47" s="68"/>
      <c r="D47" s="68">
        <f>C7/C30*100</f>
        <v>53.867482527567432</v>
      </c>
      <c r="E47" s="56"/>
      <c r="F47" s="56"/>
    </row>
    <row r="48" spans="1:6" ht="17.45" hidden="1" customHeight="1" thickBot="1" x14ac:dyDescent="0.25">
      <c r="A48" s="66" t="s">
        <v>77</v>
      </c>
      <c r="B48" s="67"/>
      <c r="C48" s="68">
        <f>F22/C4</f>
        <v>-37.28326666666667</v>
      </c>
      <c r="D48" s="68"/>
      <c r="E48" s="56"/>
      <c r="F48" s="56"/>
    </row>
    <row r="49" spans="1:6" ht="17.45" hidden="1" customHeight="1" thickBot="1" x14ac:dyDescent="0.25">
      <c r="A49" s="102" t="s">
        <v>78</v>
      </c>
      <c r="B49" s="102"/>
      <c r="C49" s="69">
        <f>F12/C52</f>
        <v>1.179177248713178</v>
      </c>
      <c r="D49" s="69"/>
      <c r="E49" s="56"/>
      <c r="F49" s="56"/>
    </row>
    <row r="50" spans="1:6" ht="17.45" hidden="1" customHeight="1" thickBot="1" x14ac:dyDescent="0.25">
      <c r="A50" s="103" t="s">
        <v>79</v>
      </c>
      <c r="B50" s="103"/>
      <c r="C50" s="69">
        <f>F9/C17</f>
        <v>0.32029571610754787</v>
      </c>
      <c r="D50" s="69"/>
      <c r="E50" s="70"/>
      <c r="F50" s="56"/>
    </row>
    <row r="51" spans="1:6" ht="17.45" hidden="1" customHeight="1" x14ac:dyDescent="0.2">
      <c r="A51" s="56"/>
      <c r="B51" s="70"/>
      <c r="C51" s="56"/>
      <c r="D51" s="56"/>
      <c r="E51" s="56"/>
      <c r="F51" s="56"/>
    </row>
    <row r="52" spans="1:6" ht="17.45" hidden="1" customHeight="1" x14ac:dyDescent="0.2">
      <c r="A52" s="56" t="s">
        <v>80</v>
      </c>
      <c r="B52" s="56"/>
      <c r="C52" s="71">
        <f>'[1]دار الثقافة'!C102</f>
        <v>441786</v>
      </c>
      <c r="D52" s="56"/>
      <c r="E52" s="56"/>
      <c r="F52" s="56"/>
    </row>
    <row r="53" spans="1:6" ht="17.45" hidden="1" customHeight="1" x14ac:dyDescent="0.2">
      <c r="A53" s="56"/>
      <c r="B53" s="56"/>
      <c r="C53" s="56"/>
      <c r="D53" s="56"/>
      <c r="E53" s="56"/>
      <c r="F53" s="56"/>
    </row>
    <row r="54" spans="1:6" ht="17.45" hidden="1" customHeight="1" x14ac:dyDescent="0.2">
      <c r="A54" s="56"/>
      <c r="B54" s="56"/>
      <c r="C54" s="56"/>
      <c r="D54" s="56"/>
      <c r="E54" s="56"/>
      <c r="F54" s="56"/>
    </row>
    <row r="55" spans="1:6" ht="17.45" hidden="1" customHeight="1" x14ac:dyDescent="0.2">
      <c r="A55" s="56"/>
      <c r="B55" s="56"/>
      <c r="C55" s="56"/>
      <c r="D55" s="56"/>
      <c r="E55" s="70"/>
      <c r="F55" s="56"/>
    </row>
    <row r="56" spans="1:6" ht="17.45" hidden="1" customHeight="1" x14ac:dyDescent="0.2">
      <c r="A56" s="56"/>
      <c r="B56" s="70"/>
      <c r="C56" s="71"/>
      <c r="D56" s="71"/>
      <c r="E56" s="56"/>
      <c r="F56" s="72"/>
    </row>
    <row r="57" spans="1:6" ht="17.45" hidden="1" customHeight="1" x14ac:dyDescent="0.2">
      <c r="A57" s="56"/>
      <c r="B57" s="56"/>
      <c r="C57" s="71"/>
      <c r="D57" s="71"/>
      <c r="E57" s="56"/>
      <c r="F57" s="56"/>
    </row>
    <row r="58" spans="1:6" ht="17.45" hidden="1" customHeight="1" x14ac:dyDescent="0.2">
      <c r="A58" s="56"/>
      <c r="B58" s="56"/>
      <c r="C58" s="56"/>
      <c r="D58" s="56"/>
      <c r="E58" s="56"/>
      <c r="F58" s="56"/>
    </row>
    <row r="59" spans="1:6" ht="17.45" hidden="1" customHeight="1" x14ac:dyDescent="0.2">
      <c r="A59" s="56"/>
      <c r="B59" s="56"/>
      <c r="C59" s="56"/>
      <c r="D59" s="56"/>
      <c r="E59" s="56"/>
      <c r="F59" s="56"/>
    </row>
    <row r="60" spans="1:6" ht="17.45" hidden="1" customHeight="1" x14ac:dyDescent="0.2">
      <c r="A60" s="56"/>
      <c r="B60" s="70"/>
      <c r="C60" s="56"/>
      <c r="D60" s="56"/>
      <c r="E60" s="56"/>
      <c r="F60" s="56"/>
    </row>
    <row r="61" spans="1:6" ht="17.45" hidden="1" customHeight="1" x14ac:dyDescent="0.2">
      <c r="A61" s="56"/>
      <c r="B61" s="56"/>
      <c r="C61" s="72"/>
      <c r="D61" s="56"/>
      <c r="E61" s="56"/>
      <c r="F61" s="56"/>
    </row>
    <row r="62" spans="1:6" ht="17.45" hidden="1" customHeight="1" x14ac:dyDescent="0.2">
      <c r="A62" s="56"/>
      <c r="B62" s="56"/>
      <c r="C62" s="72"/>
      <c r="D62" s="56"/>
      <c r="E62" s="56"/>
      <c r="F62" s="56"/>
    </row>
    <row r="63" spans="1:6" ht="17.45" hidden="1" customHeight="1" x14ac:dyDescent="0.2">
      <c r="A63" s="56"/>
      <c r="B63" s="56"/>
      <c r="C63" s="72"/>
      <c r="D63" s="56"/>
      <c r="E63" s="70"/>
      <c r="F63" s="56"/>
    </row>
    <row r="64" spans="1:6" ht="17.45" hidden="1" customHeight="1" x14ac:dyDescent="0.2">
      <c r="A64" s="56"/>
      <c r="B64" s="56"/>
      <c r="C64" s="72"/>
      <c r="D64" s="56"/>
      <c r="E64" s="56"/>
      <c r="F64" s="56"/>
    </row>
    <row r="65" spans="1:6" ht="17.45" hidden="1" customHeight="1" x14ac:dyDescent="0.2">
      <c r="A65" s="56"/>
      <c r="B65" s="56"/>
      <c r="C65" s="72"/>
      <c r="D65" s="56"/>
      <c r="E65" s="56"/>
      <c r="F65" s="56"/>
    </row>
    <row r="66" spans="1:6" ht="17.45" hidden="1" customHeight="1" x14ac:dyDescent="0.2">
      <c r="A66" s="56"/>
      <c r="B66" s="56"/>
      <c r="C66" s="56"/>
      <c r="D66" s="56"/>
      <c r="E66" s="56"/>
      <c r="F66" s="56"/>
    </row>
    <row r="67" spans="1:6" ht="17.45" hidden="1" customHeight="1" x14ac:dyDescent="0.2">
      <c r="A67" s="56"/>
      <c r="B67" s="56"/>
      <c r="C67" s="56"/>
      <c r="D67" s="56"/>
      <c r="E67" s="56"/>
      <c r="F67" s="56"/>
    </row>
    <row r="68" spans="1:6" ht="17.45" hidden="1" customHeight="1" x14ac:dyDescent="0.2">
      <c r="A68" s="56"/>
      <c r="B68" s="56"/>
      <c r="C68" s="56"/>
      <c r="D68" s="56"/>
      <c r="E68" s="56"/>
      <c r="F68" s="56"/>
    </row>
    <row r="69" spans="1:6" ht="17.45" hidden="1" customHeight="1" x14ac:dyDescent="0.2">
      <c r="A69" s="56"/>
      <c r="B69" s="56"/>
      <c r="C69" s="56"/>
      <c r="D69" s="56"/>
      <c r="E69" s="56"/>
      <c r="F69" s="56"/>
    </row>
    <row r="70" spans="1:6" ht="17.45" hidden="1" customHeight="1" x14ac:dyDescent="0.2">
      <c r="A70" s="56"/>
      <c r="B70" s="56"/>
      <c r="C70" s="56"/>
      <c r="D70" s="56"/>
      <c r="E70" s="56"/>
      <c r="F70" s="56"/>
    </row>
    <row r="71" spans="1:6" ht="17.45" hidden="1" customHeight="1" x14ac:dyDescent="0.2">
      <c r="A71" s="56"/>
      <c r="B71" s="56"/>
      <c r="C71" s="56"/>
      <c r="D71" s="56"/>
      <c r="E71" s="56"/>
      <c r="F71" s="56"/>
    </row>
    <row r="72" spans="1:6" ht="17.45" hidden="1" customHeight="1" x14ac:dyDescent="0.2">
      <c r="A72" s="56"/>
      <c r="B72" s="56"/>
      <c r="C72" s="56"/>
      <c r="D72" s="56"/>
      <c r="E72" s="56"/>
      <c r="F72" s="56"/>
    </row>
    <row r="73" spans="1:6" ht="17.45" hidden="1" customHeight="1" x14ac:dyDescent="0.2">
      <c r="A73" s="56"/>
      <c r="B73" s="70"/>
      <c r="C73" s="56"/>
      <c r="D73" s="56"/>
      <c r="E73" s="56"/>
      <c r="F73" s="56"/>
    </row>
    <row r="74" spans="1:6" ht="17.45" hidden="1" customHeight="1" x14ac:dyDescent="0.2">
      <c r="A74" s="56"/>
      <c r="B74" s="56"/>
      <c r="C74" s="56"/>
      <c r="D74" s="56"/>
      <c r="E74" s="56"/>
      <c r="F74" s="56"/>
    </row>
    <row r="75" spans="1:6" ht="17.45" hidden="1" customHeight="1" x14ac:dyDescent="0.2">
      <c r="A75" s="56"/>
      <c r="B75" s="56"/>
      <c r="C75" s="56"/>
      <c r="D75" s="56"/>
      <c r="E75" s="56"/>
      <c r="F75" s="56"/>
    </row>
    <row r="76" spans="1:6" ht="17.45" hidden="1" customHeight="1" x14ac:dyDescent="0.2">
      <c r="A76" s="56"/>
      <c r="B76" s="56"/>
      <c r="C76" s="72"/>
      <c r="D76" s="56"/>
      <c r="E76" s="56"/>
      <c r="F76" s="56"/>
    </row>
    <row r="77" spans="1:6" ht="17.45" hidden="1" customHeight="1" x14ac:dyDescent="0.2">
      <c r="A77" s="56"/>
      <c r="B77" s="56"/>
      <c r="C77" s="72"/>
      <c r="D77" s="56"/>
      <c r="E77" s="56"/>
      <c r="F77" s="56"/>
    </row>
    <row r="78" spans="1:6" ht="17.45" hidden="1" customHeight="1" x14ac:dyDescent="0.2">
      <c r="A78" s="56"/>
      <c r="B78" s="70"/>
      <c r="C78" s="72"/>
      <c r="D78" s="56"/>
      <c r="E78" s="56"/>
      <c r="F78" s="56"/>
    </row>
    <row r="79" spans="1:6" ht="17.45" hidden="1" customHeight="1" x14ac:dyDescent="0.2">
      <c r="A79" s="56"/>
      <c r="B79" s="56"/>
      <c r="C79" s="72"/>
      <c r="D79" s="56"/>
      <c r="E79" s="56"/>
      <c r="F79" s="56"/>
    </row>
    <row r="80" spans="1:6" ht="17.45" hidden="1" customHeight="1" x14ac:dyDescent="0.2">
      <c r="A80" s="56"/>
      <c r="B80" s="56"/>
      <c r="C80" s="56"/>
      <c r="D80" s="56"/>
      <c r="E80" s="56"/>
      <c r="F80" s="56"/>
    </row>
    <row r="81" spans="1:6" ht="17.45" hidden="1" customHeight="1" x14ac:dyDescent="0.2">
      <c r="A81" s="56"/>
      <c r="B81" s="56"/>
      <c r="C81" s="56"/>
      <c r="D81" s="56"/>
      <c r="E81" s="56"/>
      <c r="F81" s="56"/>
    </row>
    <row r="82" spans="1:6" ht="17.45" hidden="1" customHeight="1" x14ac:dyDescent="0.2">
      <c r="A82" s="56"/>
      <c r="B82" s="56"/>
      <c r="C82" s="56"/>
      <c r="D82" s="56"/>
      <c r="E82" s="56"/>
      <c r="F82" s="56"/>
    </row>
    <row r="83" spans="1:6" ht="17.45" hidden="1" customHeight="1" x14ac:dyDescent="0.2">
      <c r="A83" s="56"/>
      <c r="B83" s="70"/>
      <c r="C83" s="56"/>
      <c r="D83" s="56"/>
      <c r="E83" s="56"/>
      <c r="F83" s="56"/>
    </row>
    <row r="84" spans="1:6" ht="17.45" hidden="1" customHeight="1" x14ac:dyDescent="0.2">
      <c r="A84" s="56"/>
      <c r="B84" s="70"/>
      <c r="C84" s="56"/>
      <c r="D84" s="56"/>
      <c r="E84" s="56"/>
      <c r="F84" s="56"/>
    </row>
    <row r="85" spans="1:6" ht="17.45" hidden="1" customHeight="1" x14ac:dyDescent="0.2">
      <c r="A85" s="56"/>
      <c r="B85" s="56"/>
      <c r="C85" s="72"/>
      <c r="D85" s="56"/>
      <c r="E85" s="56"/>
      <c r="F85" s="56"/>
    </row>
    <row r="86" spans="1:6" ht="17.45" hidden="1" customHeight="1" x14ac:dyDescent="0.2">
      <c r="A86" s="56"/>
      <c r="B86" s="56"/>
      <c r="C86" s="56"/>
      <c r="D86" s="56"/>
      <c r="E86" s="56"/>
      <c r="F86" s="56"/>
    </row>
    <row r="87" spans="1:6" ht="17.45" hidden="1" customHeight="1" x14ac:dyDescent="0.2">
      <c r="A87" s="56"/>
      <c r="B87" s="56"/>
      <c r="C87" s="56"/>
      <c r="D87" s="56"/>
      <c r="E87" s="56"/>
      <c r="F87" s="56"/>
    </row>
    <row r="88" spans="1:6" ht="17.45" hidden="1" customHeight="1" x14ac:dyDescent="0.2">
      <c r="A88" s="56"/>
      <c r="B88" s="56"/>
      <c r="C88" s="56"/>
      <c r="D88" s="56"/>
      <c r="E88" s="56"/>
      <c r="F88" s="56"/>
    </row>
    <row r="89" spans="1:6" ht="17.45" hidden="1" customHeight="1" x14ac:dyDescent="0.2">
      <c r="A89" s="56"/>
      <c r="B89" s="70"/>
      <c r="C89" s="56"/>
      <c r="D89" s="56"/>
      <c r="E89" s="56"/>
      <c r="F89" s="56"/>
    </row>
    <row r="90" spans="1:6" ht="17.45" hidden="1" customHeight="1" x14ac:dyDescent="0.2">
      <c r="A90" s="56"/>
      <c r="B90" s="56"/>
      <c r="C90" s="56"/>
      <c r="D90" s="56"/>
      <c r="E90" s="56"/>
      <c r="F90" s="56"/>
    </row>
    <row r="91" spans="1:6" ht="17.45" hidden="1" customHeight="1" x14ac:dyDescent="0.2">
      <c r="A91" s="56"/>
      <c r="B91" s="56"/>
      <c r="C91" s="56"/>
      <c r="D91" s="56"/>
      <c r="E91" s="56"/>
      <c r="F91" s="56"/>
    </row>
    <row r="92" spans="1:6" ht="17.45" hidden="1" customHeight="1" x14ac:dyDescent="0.2">
      <c r="A92" s="56"/>
      <c r="B92" s="56"/>
      <c r="C92" s="56"/>
      <c r="D92" s="56"/>
      <c r="E92" s="56"/>
      <c r="F92" s="56"/>
    </row>
    <row r="93" spans="1:6" ht="17.45" hidden="1" customHeight="1" x14ac:dyDescent="0.2">
      <c r="A93" s="56"/>
      <c r="B93" s="70"/>
      <c r="C93" s="56"/>
      <c r="D93" s="56"/>
      <c r="E93" s="56"/>
      <c r="F93" s="56"/>
    </row>
    <row r="94" spans="1:6" ht="17.45" hidden="1" customHeight="1" x14ac:dyDescent="0.2">
      <c r="A94" s="56"/>
      <c r="B94" s="56"/>
      <c r="C94" s="72"/>
      <c r="D94" s="56"/>
      <c r="E94" s="56"/>
      <c r="F94" s="56"/>
    </row>
    <row r="95" spans="1:6" ht="17.45" hidden="1" customHeight="1" x14ac:dyDescent="0.2">
      <c r="A95" s="56"/>
      <c r="B95" s="56"/>
      <c r="C95" s="56"/>
      <c r="D95" s="56"/>
      <c r="E95" s="56"/>
      <c r="F95" s="56"/>
    </row>
    <row r="96" spans="1:6" ht="17.45" hidden="1" customHeight="1" x14ac:dyDescent="0.2">
      <c r="A96" s="56"/>
      <c r="B96" s="56"/>
      <c r="C96" s="56"/>
      <c r="D96" s="56"/>
      <c r="E96" s="56"/>
      <c r="F96" s="56"/>
    </row>
    <row r="97" spans="1:6" ht="17.45" hidden="1" customHeight="1" x14ac:dyDescent="0.2">
      <c r="A97" s="56"/>
      <c r="B97" s="56"/>
      <c r="C97" s="56"/>
      <c r="D97" s="56"/>
      <c r="E97" s="56"/>
      <c r="F97" s="56"/>
    </row>
    <row r="98" spans="1:6" ht="17.45" hidden="1" customHeight="1" x14ac:dyDescent="0.2">
      <c r="A98" s="56"/>
      <c r="B98" s="56"/>
      <c r="C98" s="56"/>
      <c r="D98" s="56"/>
      <c r="E98" s="56"/>
      <c r="F98" s="56"/>
    </row>
    <row r="99" spans="1:6" ht="17.45" hidden="1" customHeight="1" x14ac:dyDescent="0.2">
      <c r="A99" s="56"/>
      <c r="B99" s="56"/>
      <c r="C99" s="56"/>
      <c r="D99" s="56"/>
      <c r="E99" s="56"/>
      <c r="F99" s="56"/>
    </row>
    <row r="100" spans="1:6" ht="17.45" hidden="1" customHeight="1" x14ac:dyDescent="0.2">
      <c r="A100" s="56"/>
      <c r="B100" s="56"/>
      <c r="C100" s="56"/>
      <c r="D100" s="56"/>
      <c r="E100" s="56"/>
      <c r="F100" s="56"/>
    </row>
    <row r="101" spans="1:6" ht="17.45" hidden="1" customHeight="1" x14ac:dyDescent="0.2">
      <c r="A101" s="56"/>
      <c r="B101" s="70"/>
      <c r="C101" s="56"/>
      <c r="D101" s="56"/>
      <c r="E101" s="56"/>
      <c r="F101" s="56"/>
    </row>
    <row r="102" spans="1:6" ht="17.45" hidden="1" customHeight="1" x14ac:dyDescent="0.2">
      <c r="A102" s="56"/>
      <c r="B102" s="56"/>
      <c r="C102" s="72"/>
      <c r="D102" s="56"/>
      <c r="E102" s="56"/>
      <c r="F102" s="56"/>
    </row>
    <row r="103" spans="1:6" ht="17.45" hidden="1" customHeight="1" x14ac:dyDescent="0.2">
      <c r="A103" s="56"/>
      <c r="B103" s="56"/>
      <c r="C103" s="72"/>
      <c r="D103" s="56"/>
      <c r="E103" s="56"/>
      <c r="F103" s="56"/>
    </row>
    <row r="104" spans="1:6" ht="17.45" hidden="1" customHeight="1" x14ac:dyDescent="0.2">
      <c r="A104" s="56"/>
      <c r="B104" s="56"/>
      <c r="C104" s="72"/>
      <c r="D104" s="56"/>
      <c r="E104" s="56"/>
      <c r="F104" s="56"/>
    </row>
    <row r="105" spans="1:6" ht="17.45" hidden="1" customHeight="1" x14ac:dyDescent="0.2">
      <c r="A105" s="56"/>
      <c r="B105" s="56"/>
      <c r="C105" s="72"/>
      <c r="D105" s="56"/>
      <c r="E105" s="56"/>
      <c r="F105" s="56"/>
    </row>
    <row r="106" spans="1:6" ht="17.45" hidden="1" customHeight="1" x14ac:dyDescent="0.2">
      <c r="A106" s="56"/>
      <c r="B106" s="56"/>
      <c r="C106" s="72"/>
      <c r="D106" s="56"/>
      <c r="E106" s="56"/>
      <c r="F106" s="56"/>
    </row>
    <row r="107" spans="1:6" ht="17.45" hidden="1" customHeight="1" x14ac:dyDescent="0.2">
      <c r="A107" s="56"/>
      <c r="B107" s="56"/>
      <c r="C107" s="72"/>
      <c r="D107" s="56"/>
      <c r="E107" s="56"/>
      <c r="F107" s="56"/>
    </row>
    <row r="108" spans="1:6" ht="17.45" hidden="1" customHeight="1" x14ac:dyDescent="0.2">
      <c r="A108" s="56"/>
      <c r="B108" s="56"/>
      <c r="C108" s="72"/>
      <c r="D108" s="56"/>
      <c r="E108" s="56"/>
      <c r="F108" s="56"/>
    </row>
    <row r="109" spans="1:6" ht="17.45" hidden="1" customHeight="1" x14ac:dyDescent="0.2">
      <c r="A109" s="56"/>
      <c r="B109" s="56"/>
      <c r="C109" s="72"/>
      <c r="D109" s="56"/>
      <c r="E109" s="56"/>
      <c r="F109" s="56"/>
    </row>
    <row r="110" spans="1:6" ht="17.45" hidden="1" customHeight="1" x14ac:dyDescent="0.2">
      <c r="A110" s="56"/>
      <c r="B110" s="56"/>
      <c r="C110" s="72"/>
      <c r="D110" s="56"/>
      <c r="E110" s="56"/>
      <c r="F110" s="56"/>
    </row>
    <row r="111" spans="1:6" ht="17.45" hidden="1" customHeight="1" x14ac:dyDescent="0.2">
      <c r="A111" s="56"/>
      <c r="B111" s="70"/>
      <c r="C111" s="72"/>
      <c r="D111" s="56"/>
      <c r="E111" s="56"/>
      <c r="F111" s="56"/>
    </row>
    <row r="112" spans="1:6" ht="17.45" hidden="1" customHeight="1" x14ac:dyDescent="0.2">
      <c r="A112" s="56"/>
      <c r="B112" s="56"/>
      <c r="C112" s="72"/>
      <c r="D112" s="56"/>
      <c r="E112" s="56"/>
      <c r="F112" s="56"/>
    </row>
    <row r="113" spans="1:6" ht="17.45" hidden="1" customHeight="1" x14ac:dyDescent="0.2">
      <c r="A113" s="56"/>
      <c r="B113" s="56"/>
      <c r="C113" s="72"/>
      <c r="D113" s="56"/>
      <c r="E113" s="56"/>
      <c r="F113" s="56"/>
    </row>
    <row r="114" spans="1:6" ht="17.45" hidden="1" customHeight="1" x14ac:dyDescent="0.2">
      <c r="A114" s="56"/>
      <c r="B114" s="56"/>
      <c r="C114" s="72"/>
      <c r="D114" s="56"/>
      <c r="E114" s="56"/>
      <c r="F114" s="56"/>
    </row>
    <row r="115" spans="1:6" ht="17.45" hidden="1" customHeight="1" x14ac:dyDescent="0.2">
      <c r="A115" s="56"/>
      <c r="B115" s="70"/>
      <c r="C115" s="72"/>
      <c r="D115" s="56"/>
      <c r="E115" s="70"/>
      <c r="F115" s="56"/>
    </row>
    <row r="116" spans="1:6" ht="17.45" hidden="1" customHeight="1" x14ac:dyDescent="0.2">
      <c r="A116" s="56"/>
      <c r="B116" s="56"/>
      <c r="C116" s="72"/>
      <c r="D116" s="56"/>
      <c r="E116" s="56"/>
      <c r="F116" s="56"/>
    </row>
    <row r="117" spans="1:6" ht="17.45" hidden="1" customHeight="1" x14ac:dyDescent="0.2">
      <c r="A117" s="56"/>
      <c r="B117" s="56"/>
      <c r="C117" s="72"/>
      <c r="D117" s="56"/>
      <c r="E117" s="56"/>
      <c r="F117" s="56"/>
    </row>
    <row r="118" spans="1:6" ht="17.45" hidden="1" customHeight="1" x14ac:dyDescent="0.2">
      <c r="A118" s="56"/>
      <c r="B118" s="70"/>
      <c r="C118" s="72"/>
      <c r="D118" s="56"/>
      <c r="E118" s="56"/>
      <c r="F118" s="56"/>
    </row>
    <row r="119" spans="1:6" ht="17.45" hidden="1" customHeight="1" x14ac:dyDescent="0.2"/>
    <row r="120" spans="1:6" ht="17.45" hidden="1" customHeight="1" x14ac:dyDescent="0.2"/>
    <row r="121" spans="1:6" ht="17.45" hidden="1" customHeight="1" x14ac:dyDescent="0.2"/>
    <row r="122" spans="1:6" ht="17.45" hidden="1" customHeight="1" x14ac:dyDescent="0.2"/>
    <row r="123" spans="1:6" ht="12.75" hidden="1" x14ac:dyDescent="0.2"/>
    <row r="124" spans="1:6" ht="12.75" hidden="1" x14ac:dyDescent="0.2"/>
    <row r="125" spans="1:6" ht="17.45" hidden="1" customHeight="1" x14ac:dyDescent="0.2"/>
    <row r="126" spans="1:6" ht="17.45" hidden="1" customHeight="1" x14ac:dyDescent="0.2"/>
    <row r="127" spans="1:6" ht="17.45" hidden="1" customHeight="1" x14ac:dyDescent="0.2"/>
    <row r="128" spans="1:6" ht="17.45" hidden="1" customHeight="1" x14ac:dyDescent="0.2"/>
    <row r="129" ht="17.45" hidden="1" customHeight="1" x14ac:dyDescent="0.2"/>
  </sheetData>
  <mergeCells count="8">
    <mergeCell ref="A49:B49"/>
    <mergeCell ref="A50:B50"/>
    <mergeCell ref="A1:F1"/>
    <mergeCell ref="A2:E2"/>
    <mergeCell ref="A34:B34"/>
    <mergeCell ref="A35:B35"/>
    <mergeCell ref="A36:B36"/>
    <mergeCell ref="A37:C37"/>
  </mergeCells>
  <printOptions horizontalCentered="1" verticalCentered="1"/>
  <pageMargins left="0.118110236220472" right="0.39" top="0.59055118110236204" bottom="0.35433070866141703" header="0.27559055118110198" footer="3.9370078740157501E-2"/>
  <pageSetup paperSize="9" scale="97" orientation="landscape" r:id="rId1"/>
  <headerFooter alignWithMargins="0"/>
  <rowBreaks count="1" manualBreakCount="1">
    <brk id="3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rightToLeft="1" zoomScaleNormal="100" zoomScaleSheetLayoutView="90" workbookViewId="0">
      <selection activeCell="B7" sqref="B7"/>
    </sheetView>
  </sheetViews>
  <sheetFormatPr defaultRowHeight="17.45" customHeight="1" x14ac:dyDescent="0.2"/>
  <cols>
    <col min="1" max="1" width="7.7109375" style="1" customWidth="1"/>
    <col min="2" max="2" width="44.140625" style="1" customWidth="1"/>
    <col min="3" max="3" width="14.42578125" style="1" customWidth="1"/>
    <col min="4" max="4" width="9" style="1" customWidth="1"/>
    <col min="5" max="5" width="46" style="1" customWidth="1"/>
    <col min="6" max="6" width="15" style="89" customWidth="1"/>
    <col min="7" max="16384" width="9.140625" style="1"/>
  </cols>
  <sheetData>
    <row r="1" spans="1:6" ht="16.5" customHeight="1" x14ac:dyDescent="0.2">
      <c r="A1" s="98" t="s">
        <v>87</v>
      </c>
      <c r="B1" s="98"/>
      <c r="C1" s="98"/>
      <c r="D1" s="98"/>
      <c r="E1" s="98"/>
      <c r="F1" s="98"/>
    </row>
    <row r="2" spans="1:6" ht="16.5" customHeight="1" thickBot="1" x14ac:dyDescent="0.25">
      <c r="A2" s="108" t="s">
        <v>170</v>
      </c>
      <c r="B2" s="108"/>
      <c r="C2" s="108"/>
      <c r="D2" s="108"/>
      <c r="E2" s="108"/>
      <c r="F2" s="73" t="s">
        <v>1</v>
      </c>
    </row>
    <row r="3" spans="1:6" ht="16.5" customHeight="1" thickBot="1" x14ac:dyDescent="0.25">
      <c r="A3" s="74" t="s">
        <v>2</v>
      </c>
      <c r="B3" s="75" t="s">
        <v>3</v>
      </c>
      <c r="C3" s="76" t="s">
        <v>6</v>
      </c>
      <c r="D3" s="74" t="s">
        <v>2</v>
      </c>
      <c r="E3" s="77" t="s">
        <v>5</v>
      </c>
      <c r="F3" s="76" t="s">
        <v>82</v>
      </c>
    </row>
    <row r="4" spans="1:6" ht="16.5" customHeight="1" x14ac:dyDescent="0.2">
      <c r="A4" s="78">
        <v>100</v>
      </c>
      <c r="B4" s="79" t="s">
        <v>7</v>
      </c>
      <c r="C4" s="11">
        <f>'[1]شركة تعبية الغاز'!C4+'[1]غاز الشمال'!C4+'[1]غاز الجنوب'!C4+'[1]مصافي الوسط'!C4+'[1]مصافي الجنوب'!C4+'[1]مصافي الشمال'!C4+[1]مطاطية!C4+[1]البتروكيمياوية!C4</f>
        <v>16143122</v>
      </c>
      <c r="D4" s="78">
        <v>2100</v>
      </c>
      <c r="E4" s="80" t="s">
        <v>8</v>
      </c>
      <c r="F4" s="11">
        <f>'[1]شركة تعبية الغاز'!F4+'[1]غاز الشمال'!F4+'[1]غاز الجنوب'!F4+'[1]مصافي الوسط'!F4+'[1]مصافي الجنوب'!F4+'[1]مصافي الشمال'!F4+[1]مطاطية!F4+[1]البتروكيمياوية!F4</f>
        <v>502452823</v>
      </c>
    </row>
    <row r="5" spans="1:6" ht="16.5" customHeight="1" x14ac:dyDescent="0.2">
      <c r="A5" s="12">
        <v>200</v>
      </c>
      <c r="B5" s="13" t="s">
        <v>9</v>
      </c>
      <c r="C5" s="14">
        <f>'[1]شركة تعبية الغاز'!C5+'[1]غاز الشمال'!C5+'[1]غاز الجنوب'!C5+'[1]مصافي الوسط'!C5+'[1]مصافي الجنوب'!C5+'[1]مصافي الشمال'!C5+[1]مطاطية!C5+[1]البتروكيمياوية!C5</f>
        <v>3681467349</v>
      </c>
      <c r="D5" s="12">
        <v>2200</v>
      </c>
      <c r="E5" s="81" t="s">
        <v>10</v>
      </c>
      <c r="F5" s="14">
        <f>'[1]شركة تعبية الغاز'!F5+'[1]غاز الشمال'!F5+'[1]غاز الجنوب'!F5+'[1]مصافي الوسط'!F5+'[1]مصافي الجنوب'!F5+'[1]مصافي الشمال'!F5+[1]مطاطية!F5+[1]البتروكيمياوية!F5</f>
        <v>1655648532</v>
      </c>
    </row>
    <row r="6" spans="1:6" ht="16.5" customHeight="1" x14ac:dyDescent="0.2">
      <c r="A6" s="52">
        <v>300</v>
      </c>
      <c r="B6" s="82" t="s">
        <v>11</v>
      </c>
      <c r="C6" s="11">
        <f>'[1]شركة تعبية الغاز'!C6+'[1]غاز الشمال'!C6+'[1]غاز الجنوب'!C6+'[1]مصافي الوسط'!C6+'[1]مصافي الجنوب'!C6+'[1]مصافي الشمال'!C6+[1]مطاطية!C6+[1]البتروكيمياوية!C6</f>
        <v>0</v>
      </c>
      <c r="D6" s="52">
        <v>2300</v>
      </c>
      <c r="E6" s="83" t="s">
        <v>12</v>
      </c>
      <c r="F6" s="11">
        <f>'[1]شركة تعبية الغاز'!F6+'[1]غاز الشمال'!F6+'[1]غاز الجنوب'!F6+'[1]مصافي الوسط'!F6+'[1]مصافي الجنوب'!F6+'[1]مصافي الشمال'!F6+[1]مطاطية!F6+[1]البتروكيمياوية!F6</f>
        <v>825832714</v>
      </c>
    </row>
    <row r="7" spans="1:6" ht="16.5" customHeight="1" x14ac:dyDescent="0.2">
      <c r="A7" s="12">
        <v>400</v>
      </c>
      <c r="B7" s="13" t="s">
        <v>13</v>
      </c>
      <c r="C7" s="14">
        <f>'[1]شركة تعبية الغاز'!C7+'[1]غاز الشمال'!C7+'[1]غاز الجنوب'!C7+'[1]مصافي الوسط'!C7+'[1]مصافي الجنوب'!C7+'[1]مصافي الشمال'!C7+[1]مطاطية!C7+[1]البتروكيمياوية!C7</f>
        <v>3697610471</v>
      </c>
      <c r="D7" s="12">
        <v>2310</v>
      </c>
      <c r="E7" s="81" t="s">
        <v>14</v>
      </c>
      <c r="F7" s="14">
        <f>'[1]شركة تعبية الغاز'!F7+'[1]غاز الشمال'!F7+'[1]غاز الجنوب'!F7+'[1]مصافي الوسط'!F7+'[1]مصافي الجنوب'!F7+'[1]مصافي الشمال'!F7+[1]مطاطية!F7+[1]البتروكيمياوية!F7</f>
        <v>66115796</v>
      </c>
    </row>
    <row r="8" spans="1:6" ht="16.5" customHeight="1" x14ac:dyDescent="0.2">
      <c r="A8" s="52">
        <v>500</v>
      </c>
      <c r="B8" s="82" t="s">
        <v>15</v>
      </c>
      <c r="C8" s="11">
        <f>'[1]شركة تعبية الغاز'!C8+'[1]غاز الشمال'!C8+'[1]غاز الجنوب'!C8+'[1]مصافي الوسط'!C8+'[1]مصافي الجنوب'!C8+'[1]مصافي الشمال'!C8+[1]مطاطية!C8+[1]البتروكيمياوية!C8</f>
        <v>1394022</v>
      </c>
      <c r="D8" s="52">
        <v>2320</v>
      </c>
      <c r="E8" s="83" t="s">
        <v>16</v>
      </c>
      <c r="F8" s="11">
        <f>'[1]شركة تعبية الغاز'!F8+'[1]غاز الشمال'!F8+'[1]غاز الجنوب'!F8+'[1]مصافي الوسط'!F8+'[1]مصافي الجنوب'!F8+'[1]مصافي الشمال'!F8+[1]مطاطية!F8+[1]البتروكيمياوية!F8</f>
        <v>759716918</v>
      </c>
    </row>
    <row r="9" spans="1:6" ht="16.5" customHeight="1" x14ac:dyDescent="0.2">
      <c r="A9" s="12">
        <v>600</v>
      </c>
      <c r="B9" s="13" t="s">
        <v>17</v>
      </c>
      <c r="C9" s="14">
        <f>'[1]شركة تعبية الغاز'!C9+'[1]غاز الشمال'!C9+'[1]غاز الجنوب'!C9+'[1]مصافي الوسط'!C9+'[1]مصافي الجنوب'!C9+'[1]مصافي الشمال'!C9+[1]مطاطية!C9+[1]البتروكيمياوية!C9</f>
        <v>1100928580</v>
      </c>
      <c r="D9" s="12">
        <v>2400</v>
      </c>
      <c r="E9" s="81" t="s">
        <v>18</v>
      </c>
      <c r="F9" s="14">
        <f>'[1]شركة تعبية الغاز'!F9+'[1]غاز الشمال'!F9+'[1]غاز الجنوب'!F9+'[1]مصافي الوسط'!F9+'[1]مصافي الجنوب'!F9+'[1]مصافي الشمال'!F9+[1]مطاطية!F9+[1]البتروكيمياوية!F9</f>
        <v>3047379641</v>
      </c>
    </row>
    <row r="10" spans="1:6" ht="16.5" customHeight="1" x14ac:dyDescent="0.2">
      <c r="A10" s="52">
        <v>700</v>
      </c>
      <c r="B10" s="82" t="s">
        <v>19</v>
      </c>
      <c r="C10" s="11">
        <f>'[1]شركة تعبية الغاز'!C10+'[1]غاز الشمال'!C10+'[1]غاز الجنوب'!C10+'[1]مصافي الوسط'!C10+'[1]مصافي الجنوب'!C10+'[1]مصافي الشمال'!C10+[1]مطاطية!C10+[1]البتروكيمياوية!C10</f>
        <v>4799933073</v>
      </c>
      <c r="D10" s="52">
        <v>2500</v>
      </c>
      <c r="E10" s="83" t="s">
        <v>20</v>
      </c>
      <c r="F10" s="11">
        <f>'[1]شركة تعبية الغاز'!F10+'[1]غاز الشمال'!F10+'[1]غاز الجنوب'!F10+'[1]مصافي الوسط'!F10+'[1]مصافي الجنوب'!F10+'[1]مصافي الشمال'!F10+[1]مطاطية!F10+[1]البتروكيمياوية!F10</f>
        <v>-290443597</v>
      </c>
    </row>
    <row r="11" spans="1:6" ht="16.5" customHeight="1" x14ac:dyDescent="0.2">
      <c r="A11" s="12">
        <v>800</v>
      </c>
      <c r="B11" s="13" t="s">
        <v>21</v>
      </c>
      <c r="C11" s="14">
        <f>'[1]شركة تعبية الغاز'!C11+'[1]غاز الشمال'!C11+'[1]غاز الجنوب'!C11+'[1]مصافي الوسط'!C11+'[1]مصافي الجنوب'!C11+'[1]مصافي الشمال'!C11+[1]مطاطية!C11+[1]البتروكيمياوية!C11</f>
        <v>3952894447</v>
      </c>
      <c r="D11" s="12">
        <v>2600</v>
      </c>
      <c r="E11" s="81" t="s">
        <v>22</v>
      </c>
      <c r="F11" s="14">
        <f>'[1]شركة تعبية الغاز'!F11+'[1]غاز الشمال'!F11+'[1]غاز الجنوب'!F11+'[1]مصافي الوسط'!F11+'[1]مصافي الجنوب'!F11+'[1]مصافي الشمال'!F11+[1]مطاطية!F11+[1]البتروكيمياوية!F11</f>
        <v>31377656</v>
      </c>
    </row>
    <row r="12" spans="1:6" ht="16.5" customHeight="1" x14ac:dyDescent="0.2">
      <c r="A12" s="52">
        <v>900</v>
      </c>
      <c r="B12" s="82" t="s">
        <v>23</v>
      </c>
      <c r="C12" s="11">
        <f>'[1]شركة تعبية الغاز'!C12+'[1]غاز الشمال'!C12+'[1]غاز الجنوب'!C12+'[1]مصافي الوسط'!C12+'[1]مصافي الجنوب'!C12+'[1]مصافي الشمال'!C12+[1]مطاطية!C12+[1]البتروكيمياوية!C12</f>
        <v>8752827520</v>
      </c>
      <c r="D12" s="52">
        <v>2700</v>
      </c>
      <c r="E12" s="83" t="s">
        <v>24</v>
      </c>
      <c r="F12" s="11">
        <f>'[1]شركة تعبية الغاز'!F12+'[1]غاز الشمال'!F12+'[1]غاز الجنوب'!F12+'[1]مصافي الوسط'!F12+'[1]مصافي الجنوب'!F12+'[1]مصافي الشمال'!F12+[1]مطاطية!F12+[1]البتروكيمياوية!F12</f>
        <v>2788313700</v>
      </c>
    </row>
    <row r="13" spans="1:6" ht="16.5" customHeight="1" x14ac:dyDescent="0.2">
      <c r="A13" s="12">
        <v>1000</v>
      </c>
      <c r="B13" s="13" t="s">
        <v>25</v>
      </c>
      <c r="C13" s="14">
        <f>'[1]شركة تعبية الغاز'!C13+'[1]غاز الشمال'!C13+'[1]غاز الجنوب'!C13+'[1]مصافي الوسط'!C13+'[1]مصافي الجنوب'!C13+'[1]مصافي الشمال'!C13+[1]مطاطية!C13+[1]البتروكيمياوية!C13</f>
        <v>1540438518</v>
      </c>
      <c r="D13" s="12">
        <v>2800</v>
      </c>
      <c r="E13" s="81" t="s">
        <v>26</v>
      </c>
      <c r="F13" s="14">
        <f>'[1]شركة تعبية الغاز'!F13+'[1]غاز الشمال'!F13+'[1]غاز الجنوب'!F13+'[1]مصافي الوسط'!F13+'[1]مصافي الجنوب'!F13+'[1]مصافي الشمال'!F13+[1]مطاطية!F13+[1]البتروكيمياوية!F13</f>
        <v>1343504346</v>
      </c>
    </row>
    <row r="14" spans="1:6" ht="16.5" customHeight="1" x14ac:dyDescent="0.2">
      <c r="A14" s="52">
        <v>1010</v>
      </c>
      <c r="B14" s="82" t="s">
        <v>27</v>
      </c>
      <c r="C14" s="11">
        <f>'[1]شركة تعبية الغاز'!C14+'[1]غاز الشمال'!C14+'[1]غاز الجنوب'!C14+'[1]مصافي الوسط'!C14+'[1]مصافي الجنوب'!C14+'[1]مصافي الشمال'!C14+[1]مطاطية!C14+[1]البتروكيمياوية!C14</f>
        <v>112812819</v>
      </c>
      <c r="D14" s="52">
        <v>2900</v>
      </c>
      <c r="E14" s="83" t="s">
        <v>28</v>
      </c>
      <c r="F14" s="11">
        <f>'[1]شركة تعبية الغاز'!F14+'[1]غاز الشمال'!F14+'[1]غاز الجنوب'!F14+'[1]مصافي الوسط'!F14+'[1]مصافي الجنوب'!F14+'[1]مصافي الشمال'!F14+[1]مطاطية!F14+[1]البتروكيمياوية!F14</f>
        <v>1444809354</v>
      </c>
    </row>
    <row r="15" spans="1:6" ht="16.5" customHeight="1" x14ac:dyDescent="0.2">
      <c r="A15" s="12">
        <v>1100</v>
      </c>
      <c r="B15" s="13" t="s">
        <v>29</v>
      </c>
      <c r="C15" s="14">
        <f>'[1]شركة تعبية الغاز'!C15+'[1]غاز الشمال'!C15+'[1]غاز الجنوب'!C15+'[1]مصافي الوسط'!C15+'[1]مصافي الجنوب'!C15+'[1]مصافي الشمال'!C15+[1]مطاطية!C15+[1]البتروكيمياوية!C15</f>
        <v>674585161</v>
      </c>
      <c r="D15" s="12">
        <v>3000</v>
      </c>
      <c r="E15" s="81" t="s">
        <v>30</v>
      </c>
      <c r="F15" s="14">
        <f>'[1]شركة تعبية الغاز'!F15+'[1]غاز الشمال'!F15+'[1]غاز الجنوب'!F15+'[1]مصافي الوسط'!F15+'[1]مصافي الجنوب'!F15+'[1]مصافي الشمال'!F15+[1]مطاطية!F15+[1]البتروكيمياوية!F15</f>
        <v>1859361</v>
      </c>
    </row>
    <row r="16" spans="1:6" ht="16.5" customHeight="1" x14ac:dyDescent="0.2">
      <c r="A16" s="52">
        <v>1200</v>
      </c>
      <c r="B16" s="82" t="s">
        <v>31</v>
      </c>
      <c r="C16" s="11">
        <f>'[1]شركة تعبية الغاز'!C16+'[1]غاز الشمال'!C16+'[1]غاز الجنوب'!C16+'[1]مصافي الوسط'!C16+'[1]مصافي الجنوب'!C16+'[1]مصافي الشمال'!C16+[1]مطاطية!C16+[1]البتروكيمياوية!C16</f>
        <v>978666176</v>
      </c>
      <c r="D16" s="52">
        <v>3100</v>
      </c>
      <c r="E16" s="83" t="s">
        <v>32</v>
      </c>
      <c r="F16" s="11">
        <f>'[1]شركة تعبية الغاز'!F16+'[1]غاز الشمال'!F16+'[1]غاز الجنوب'!F16+'[1]مصافي الوسط'!F16+'[1]مصافي الجنوب'!F16+'[1]مصافي الشمال'!F16+[1]مطاطية!F16+[1]البتروكيمياوية!F16</f>
        <v>683592222</v>
      </c>
    </row>
    <row r="17" spans="1:6" ht="16.5" customHeight="1" x14ac:dyDescent="0.2">
      <c r="A17" s="12">
        <v>1300</v>
      </c>
      <c r="B17" s="13" t="s">
        <v>33</v>
      </c>
      <c r="C17" s="14">
        <f>'[1]شركة تعبية الغاز'!C17+'[1]غاز الشمال'!C17+'[1]غاز الجنوب'!C17+'[1]مصافي الوسط'!C17+'[1]مصافي الجنوب'!C17+'[1]مصافي الشمال'!C17+[1]مطاطية!C17+[1]البتروكيمياوية!C17</f>
        <v>1106939380</v>
      </c>
      <c r="D17" s="12">
        <v>3200</v>
      </c>
      <c r="E17" s="81" t="s">
        <v>34</v>
      </c>
      <c r="F17" s="14">
        <f>'[1]شركة تعبية الغاز'!F17+'[1]غاز الشمال'!F17+'[1]غاز الجنوب'!F17+'[1]مصافي الوسط'!F17+'[1]مصافي الجنوب'!F17+'[1]مصافي الشمال'!F17+[1]مطاطية!F17+[1]البتروكيمياوية!F17</f>
        <v>2126542215</v>
      </c>
    </row>
    <row r="18" spans="1:6" ht="16.5" customHeight="1" x14ac:dyDescent="0.2">
      <c r="A18" s="52">
        <v>1310</v>
      </c>
      <c r="B18" s="82" t="s">
        <v>35</v>
      </c>
      <c r="C18" s="11">
        <f>'[1]شركة تعبية الغاز'!C18+'[1]غاز الشمال'!C18+'[1]غاز الجنوب'!C18+'[1]مصافي الوسط'!C18+'[1]مصافي الجنوب'!C18+'[1]مصافي الشمال'!C18+[1]مطاطية!C18+[1]البتروكيمياوية!C18</f>
        <v>617293561</v>
      </c>
      <c r="D18" s="52">
        <v>3300</v>
      </c>
      <c r="E18" s="83" t="s">
        <v>36</v>
      </c>
      <c r="F18" s="11">
        <f>'[1]شركة تعبية الغاز'!F18+'[1]غاز الشمال'!F18+'[1]غاز الجنوب'!F18+'[1]مصافي الوسط'!F18+'[1]مصافي الجنوب'!F18+'[1]مصافي الشمال'!F18+[1]مطاطية!F18+[1]البتروكيمياوية!F18</f>
        <v>111846985</v>
      </c>
    </row>
    <row r="19" spans="1:6" ht="16.5" customHeight="1" x14ac:dyDescent="0.2">
      <c r="A19" s="12">
        <v>1320</v>
      </c>
      <c r="B19" s="13" t="s">
        <v>37</v>
      </c>
      <c r="C19" s="14">
        <f>'[1]شركة تعبية الغاز'!C19+'[1]غاز الشمال'!C19+'[1]غاز الجنوب'!C19+'[1]مصافي الوسط'!C19+'[1]مصافي الجنوب'!C19+'[1]مصافي الشمال'!C19+[1]مطاطية!C19+[1]البتروكيمياوية!C19</f>
        <v>55333106</v>
      </c>
      <c r="D19" s="12">
        <v>3400</v>
      </c>
      <c r="E19" s="81" t="s">
        <v>88</v>
      </c>
      <c r="F19" s="14">
        <f>'[1]شركة تعبية الغاز'!F19+'[1]غاز الشمال'!F19+'[1]غاز الجنوب'!F19+'[1]مصافي الوسط'!F19+'[1]مصافي الجنوب'!F19+'[1]مصافي الشمال'!F19+[1]مطاطية!F19+[1]البتروكيمياوية!F19</f>
        <v>2014695230</v>
      </c>
    </row>
    <row r="20" spans="1:6" ht="16.5" customHeight="1" x14ac:dyDescent="0.2">
      <c r="A20" s="52">
        <v>1330</v>
      </c>
      <c r="B20" s="82" t="s">
        <v>39</v>
      </c>
      <c r="C20" s="11">
        <f>'[1]شركة تعبية الغاز'!C20+'[1]غاز الشمال'!C20+'[1]غاز الجنوب'!C20+'[1]مصافي الوسط'!C20+'[1]مصافي الجنوب'!C20+'[1]مصافي الشمال'!C20+[1]مطاطية!C20+[1]البتروكيمياوية!C20</f>
        <v>76615057</v>
      </c>
      <c r="D20" s="52">
        <v>3500</v>
      </c>
      <c r="E20" s="83" t="s">
        <v>40</v>
      </c>
      <c r="F20" s="11">
        <f>'[1]شركة تعبية الغاز'!F20+'[1]غاز الشمال'!F20+'[1]غاز الجنوب'!F20+'[1]مصافي الوسط'!F20+'[1]مصافي الجنوب'!F20+'[1]مصافي الشمال'!F20+[1]مطاطية!F20+[1]البتروكيمياوية!F20</f>
        <v>-33536911</v>
      </c>
    </row>
    <row r="21" spans="1:6" ht="16.5" customHeight="1" x14ac:dyDescent="0.2">
      <c r="A21" s="12">
        <v>1340</v>
      </c>
      <c r="B21" s="13" t="s">
        <v>41</v>
      </c>
      <c r="C21" s="14">
        <f>'[1]شركة تعبية الغاز'!C21+'[1]غاز الشمال'!C21+'[1]غاز الجنوب'!C21+'[1]مصافي الوسط'!C21+'[1]مصافي الجنوب'!C21+'[1]مصافي الشمال'!C21+[1]مطاطية!C21+[1]البتروكيمياوية!C21</f>
        <v>3738108</v>
      </c>
      <c r="D21" s="12">
        <v>3600</v>
      </c>
      <c r="E21" s="81" t="s">
        <v>89</v>
      </c>
      <c r="F21" s="14">
        <f>'[1]شركة تعبية الغاز'!F21+'[1]غاز الشمال'!F21+'[1]غاز الجنوب'!F21+'[1]مصافي الوسط'!F21+'[1]مصافي الجنوب'!F21+'[1]مصافي الشمال'!F21+[1]مطاطية!F21+[1]البتروكيمياوية!F21</f>
        <v>1981158319</v>
      </c>
    </row>
    <row r="22" spans="1:6" ht="16.5" customHeight="1" x14ac:dyDescent="0.2">
      <c r="A22" s="52">
        <v>1350</v>
      </c>
      <c r="B22" s="82" t="s">
        <v>43</v>
      </c>
      <c r="C22" s="11">
        <f>'[1]شركة تعبية الغاز'!C22+'[1]غاز الشمال'!C22+'[1]غاز الجنوب'!C22+'[1]مصافي الوسط'!C22+'[1]مصافي الجنوب'!C22+'[1]مصافي الشمال'!C22+[1]مطاطية!C22+[1]البتروكيمياوية!C22</f>
        <v>32315199</v>
      </c>
      <c r="D22" s="52">
        <v>3620</v>
      </c>
      <c r="E22" s="83" t="s">
        <v>44</v>
      </c>
      <c r="F22" s="11">
        <f>'[1]شركة تعبية الغاز'!F22+'[1]غاز الشمال'!F22+'[1]غاز الجنوب'!F22+'[1]مصافي الوسط'!F22+'[1]مصافي الجنوب'!F22+'[1]مصافي الشمال'!F22+[1]مطاطية!F22+[1]البتروكيمياوية!F22</f>
        <v>1172727542</v>
      </c>
    </row>
    <row r="23" spans="1:6" ht="16.5" customHeight="1" x14ac:dyDescent="0.2">
      <c r="A23" s="12">
        <v>1360</v>
      </c>
      <c r="B23" s="13" t="s">
        <v>45</v>
      </c>
      <c r="C23" s="14">
        <f>'[1]شركة تعبية الغاز'!C23+'[1]غاز الشمال'!C23+'[1]غاز الجنوب'!C23+'[1]مصافي الوسط'!C23+'[1]مصافي الجنوب'!C23+'[1]مصافي الشمال'!C23+[1]مطاطية!C23+[1]البتروكيمياوية!C23</f>
        <v>321644349</v>
      </c>
      <c r="D23" s="12">
        <v>3621</v>
      </c>
      <c r="E23" s="81" t="s">
        <v>9</v>
      </c>
      <c r="F23" s="14">
        <f>'[1]شركة تعبية الغاز'!F23+'[1]غاز الشمال'!F23+'[1]غاز الجنوب'!F23+'[1]مصافي الوسط'!F23+'[1]مصافي الجنوب'!F23+'[1]مصافي الشمال'!F23+[1]مطاطية!F23+[1]البتروكيمياوية!F23</f>
        <v>564271639</v>
      </c>
    </row>
    <row r="24" spans="1:6" ht="16.5" customHeight="1" x14ac:dyDescent="0.2">
      <c r="A24" s="52">
        <v>1400</v>
      </c>
      <c r="B24" s="82" t="s">
        <v>46</v>
      </c>
      <c r="C24" s="11">
        <f>'[1]شركة تعبية الغاز'!C24+'[1]غاز الشمال'!C24+'[1]غاز الجنوب'!C24+'[1]مصافي الوسط'!C24+'[1]مصافي الجنوب'!C24+'[1]مصافي الشمال'!C24+[1]مطاطية!C24+[1]البتروكيمياوية!C24</f>
        <v>4355395650</v>
      </c>
      <c r="D24" s="52">
        <v>3622</v>
      </c>
      <c r="E24" s="83" t="s">
        <v>47</v>
      </c>
      <c r="F24" s="11">
        <f>'[1]شركة تعبية الغاز'!F24+'[1]غاز الشمال'!F24+'[1]غاز الجنوب'!F24+'[1]مصافي الوسط'!F24+'[1]مصافي الجنوب'!F24+'[1]مصافي الشمال'!F24+[1]مطاطية!F24+[1]البتروكيمياوية!F24</f>
        <v>427901991</v>
      </c>
    </row>
    <row r="25" spans="1:6" ht="16.5" customHeight="1" x14ac:dyDescent="0.2">
      <c r="A25" s="12">
        <v>1500</v>
      </c>
      <c r="B25" s="13" t="s">
        <v>48</v>
      </c>
      <c r="C25" s="14">
        <f>'[1]شركة تعبية الغاز'!C25+'[1]غاز الشمال'!C25+'[1]غاز الجنوب'!C25+'[1]مصافي الوسط'!C25+'[1]مصافي الجنوب'!C25+'[1]مصافي الشمال'!C25+[1]مطاطية!C25+[1]البتروكيمياوية!C25</f>
        <v>1104712063</v>
      </c>
      <c r="D25" s="12">
        <v>3623</v>
      </c>
      <c r="E25" s="81" t="s">
        <v>49</v>
      </c>
      <c r="F25" s="14">
        <f>'[1]شركة تعبية الغاز'!F25+'[1]غاز الشمال'!F25+'[1]غاز الجنوب'!F25+'[1]مصافي الوسط'!F25+'[1]مصافي الجنوب'!F25+'[1]مصافي الشمال'!F25+[1]مطاطية!F25+[1]البتروكيمياوية!F25</f>
        <v>180553912</v>
      </c>
    </row>
    <row r="26" spans="1:6" ht="16.5" customHeight="1" x14ac:dyDescent="0.2">
      <c r="A26" s="52">
        <v>1600</v>
      </c>
      <c r="B26" s="82" t="s">
        <v>50</v>
      </c>
      <c r="C26" s="11">
        <f>'[1]شركة تعبية الغاز'!C26+'[1]غاز الشمال'!C26+'[1]غاز الجنوب'!C26+'[1]مصافي الوسط'!C26+'[1]مصافي الجنوب'!C26+'[1]مصافي الشمال'!C26+[1]مطاطية!C26+[1]البتروكيمياوية!C26</f>
        <v>6567047093</v>
      </c>
      <c r="D26" s="52">
        <v>3630</v>
      </c>
      <c r="E26" s="83" t="s">
        <v>51</v>
      </c>
      <c r="F26" s="11">
        <f>'[1]شركة تعبية الغاز'!F26+'[1]غاز الشمال'!F26+'[1]غاز الجنوب'!F26+'[1]مصافي الوسط'!F26+'[1]مصافي الجنوب'!F26+'[1]مصافي الشمال'!F26+[1]مطاطية!F26+[1]البتروكيمياوية!F26</f>
        <v>821215341</v>
      </c>
    </row>
    <row r="27" spans="1:6" ht="16.5" customHeight="1" x14ac:dyDescent="0.2">
      <c r="A27" s="12">
        <v>1700</v>
      </c>
      <c r="B27" s="13" t="s">
        <v>52</v>
      </c>
      <c r="C27" s="14">
        <f>'[1]شركة تعبية الغاز'!C27+'[1]غاز الشمال'!C27+'[1]غاز الجنوب'!C27+'[1]مصافي الوسط'!C27+'[1]مصافي الجنوب'!C27+'[1]مصافي الشمال'!C27+[1]مطاطية!C27+[1]البتروكيمياوية!C27</f>
        <v>2614152646</v>
      </c>
      <c r="D27" s="12">
        <v>3640</v>
      </c>
      <c r="E27" s="81" t="s">
        <v>53</v>
      </c>
      <c r="F27" s="14">
        <f>'[1]شركة تعبية الغاز'!F27+'[1]غاز الشمال'!F27+'[1]غاز الجنوب'!F27+'[1]مصافي الوسط'!F27+'[1]مصافي الجنوب'!F27+'[1]مصافي الشمال'!F27+[1]مطاطية!F27+[1]البتروكيمياوية!F27</f>
        <v>0</v>
      </c>
    </row>
    <row r="28" spans="1:6" ht="16.5" customHeight="1" x14ac:dyDescent="0.2">
      <c r="A28" s="52">
        <v>1800</v>
      </c>
      <c r="B28" s="82" t="s">
        <v>54</v>
      </c>
      <c r="C28" s="11">
        <f>'[1]شركة تعبية الغاز'!C28+'[1]غاز الشمال'!C28+'[1]غاز الجنوب'!C28+'[1]مصافي الوسط'!C28+'[1]مصافي الجنوب'!C28+'[1]مصافي الشمال'!C28+[1]مطاطية!C28+[1]البتروكيمياوية!C28</f>
        <v>1207114251</v>
      </c>
      <c r="D28" s="52">
        <v>3650</v>
      </c>
      <c r="E28" s="83" t="s">
        <v>55</v>
      </c>
      <c r="F28" s="11">
        <f>'[1]شركة تعبية الغاز'!F28+'[1]غاز الشمال'!F28+'[1]غاز الجنوب'!F28+'[1]مصافي الوسط'!F28+'[1]مصافي الجنوب'!F28+'[1]مصافي الشمال'!F28+[1]مطاطية!F28+[1]البتروكيمياوية!F28</f>
        <v>-12784564</v>
      </c>
    </row>
    <row r="29" spans="1:6" ht="16.5" customHeight="1" x14ac:dyDescent="0.2">
      <c r="A29" s="12">
        <v>1900</v>
      </c>
      <c r="B29" s="13" t="s">
        <v>56</v>
      </c>
      <c r="C29" s="14">
        <f>'[1]شركة تعبية الغاز'!C29+'[1]غاز الشمال'!C29+'[1]غاز الجنوب'!C29+'[1]مصافي الوسط'!C29+'[1]مصافي الجنوب'!C29+'[1]مصافي الشمال'!C29+[1]مطاطية!C29+[1]البتروكيمياوية!C29</f>
        <v>4799933073</v>
      </c>
      <c r="D29" s="12">
        <v>3700</v>
      </c>
      <c r="E29" s="81" t="s">
        <v>57</v>
      </c>
      <c r="F29" s="14">
        <f>'[1]شركة تعبية الغاز'!F29+'[1]غاز الشمال'!F29+'[1]غاز الجنوب'!F29+'[1]مصافي الوسط'!F29+'[1]مصافي الجنوب'!F29+'[1]مصافي الشمال'!F29+[1]مطاطية!F29+[1]البتروكيمياوية!F29</f>
        <v>1001769253</v>
      </c>
    </row>
    <row r="30" spans="1:6" ht="25.5" customHeight="1" x14ac:dyDescent="0.2">
      <c r="A30" s="52">
        <v>2000</v>
      </c>
      <c r="B30" s="18" t="s">
        <v>58</v>
      </c>
      <c r="C30" s="11">
        <f>'[1]شركة تعبية الغاز'!C30+'[1]غاز الشمال'!C30+'[1]غاز الجنوب'!C30+'[1]مصافي الوسط'!C30+'[1]مصافي الجنوب'!C30+'[1]مصافي الشمال'!C30+[1]مطاطية!C30+[1]البتروكيمياوية!C30</f>
        <v>8752827520</v>
      </c>
      <c r="D30" s="52">
        <v>3800</v>
      </c>
      <c r="E30" s="83" t="s">
        <v>59</v>
      </c>
      <c r="F30" s="11">
        <f>'[1]شركة تعبية الغاز'!F30+'[1]غاز الشمال'!F30+'[1]غاز الجنوب'!F30+'[1]مصافي الوسط'!F30+'[1]مصافي الجنوب'!F30+'[1]مصافي الشمال'!F30+[1]مطاطية!F30+[1]البتروكيمياوية!F30</f>
        <v>1012925977</v>
      </c>
    </row>
    <row r="31" spans="1:6" ht="17.45" hidden="1" customHeight="1" x14ac:dyDescent="0.2">
      <c r="A31" s="84"/>
      <c r="B31" s="85"/>
      <c r="C31" s="84"/>
      <c r="D31" s="84"/>
      <c r="E31" s="86"/>
      <c r="F31" s="87"/>
    </row>
    <row r="32" spans="1:6" ht="17.45" hidden="1" customHeight="1" x14ac:dyDescent="0.2">
      <c r="A32" s="24"/>
      <c r="B32" s="24"/>
      <c r="C32" s="25">
        <f>C12-C30</f>
        <v>0</v>
      </c>
      <c r="D32" s="24"/>
      <c r="E32" s="40">
        <f>F22+F26+F27+F28</f>
        <v>1981158319</v>
      </c>
      <c r="F32" s="87">
        <f>F21-E32</f>
        <v>0</v>
      </c>
    </row>
    <row r="33" spans="1:6" ht="17.45" hidden="1" customHeight="1" x14ac:dyDescent="0.2">
      <c r="A33" s="27" t="s">
        <v>60</v>
      </c>
      <c r="B33" s="28"/>
      <c r="C33" s="88"/>
      <c r="F33" s="87"/>
    </row>
    <row r="34" spans="1:6" ht="17.45" hidden="1" customHeight="1" x14ac:dyDescent="0.2">
      <c r="A34" s="100" t="s">
        <v>84</v>
      </c>
      <c r="B34" s="100"/>
      <c r="C34" s="28"/>
      <c r="F34" s="87"/>
    </row>
    <row r="35" spans="1:6" ht="17.45" hidden="1" customHeight="1" x14ac:dyDescent="0.2">
      <c r="A35" s="100" t="s">
        <v>85</v>
      </c>
      <c r="B35" s="100"/>
      <c r="C35" s="28"/>
      <c r="F35" s="87"/>
    </row>
    <row r="36" spans="1:6" ht="17.45" hidden="1" customHeight="1" x14ac:dyDescent="0.2">
      <c r="A36" s="100" t="s">
        <v>86</v>
      </c>
      <c r="B36" s="100"/>
      <c r="C36" s="28"/>
      <c r="F36" s="87"/>
    </row>
    <row r="37" spans="1:6" ht="17.45" hidden="1" customHeight="1" thickBot="1" x14ac:dyDescent="0.25">
      <c r="A37" s="101" t="s">
        <v>64</v>
      </c>
      <c r="B37" s="101"/>
      <c r="C37" s="101"/>
      <c r="F37" s="87"/>
    </row>
    <row r="38" spans="1:6" ht="17.45" hidden="1" customHeight="1" thickBot="1" x14ac:dyDescent="0.25">
      <c r="A38" s="31" t="s">
        <v>65</v>
      </c>
      <c r="B38" s="32"/>
      <c r="C38" s="33" t="s">
        <v>66</v>
      </c>
      <c r="D38" s="33" t="s">
        <v>67</v>
      </c>
      <c r="F38" s="87"/>
    </row>
    <row r="39" spans="1:6" ht="17.45" hidden="1" customHeight="1" thickBot="1" x14ac:dyDescent="0.25">
      <c r="A39" s="34" t="s">
        <v>68</v>
      </c>
      <c r="B39" s="35"/>
      <c r="C39" s="36">
        <f>F12/F29</f>
        <v>2.7833891803425113</v>
      </c>
      <c r="D39" s="36"/>
      <c r="F39" s="87"/>
    </row>
    <row r="40" spans="1:6" ht="17.45" hidden="1" customHeight="1" thickBot="1" x14ac:dyDescent="0.25">
      <c r="A40" s="34" t="s">
        <v>69</v>
      </c>
      <c r="B40" s="35"/>
      <c r="C40" s="36">
        <f>F12/C13</f>
        <v>1.8100778884834403</v>
      </c>
      <c r="D40" s="36"/>
      <c r="F40" s="87"/>
    </row>
    <row r="41" spans="1:6" ht="17.45" hidden="1" customHeight="1" thickBot="1" x14ac:dyDescent="0.25">
      <c r="A41" s="34" t="s">
        <v>70</v>
      </c>
      <c r="B41" s="35"/>
      <c r="C41" s="36">
        <f>C26/C11</f>
        <v>1.6613261955385574</v>
      </c>
      <c r="D41" s="36"/>
      <c r="F41" s="87"/>
    </row>
    <row r="42" spans="1:6" ht="17.45" hidden="1" customHeight="1" thickBot="1" x14ac:dyDescent="0.25">
      <c r="A42" s="34" t="s">
        <v>71</v>
      </c>
      <c r="B42" s="35"/>
      <c r="C42" s="36">
        <f>C25/C11</f>
        <v>0.27946915299962222</v>
      </c>
      <c r="D42" s="36"/>
      <c r="F42" s="87"/>
    </row>
    <row r="43" spans="1:6" ht="17.45" hidden="1" customHeight="1" thickBot="1" x14ac:dyDescent="0.25">
      <c r="A43" s="34" t="s">
        <v>72</v>
      </c>
      <c r="B43" s="35"/>
      <c r="C43" s="36"/>
      <c r="D43" s="36">
        <f>F22/C29*100</f>
        <v>24.432164452389646</v>
      </c>
      <c r="F43" s="87"/>
    </row>
    <row r="44" spans="1:6" ht="17.45" hidden="1" customHeight="1" thickBot="1" x14ac:dyDescent="0.25">
      <c r="A44" s="34" t="s">
        <v>73</v>
      </c>
      <c r="B44" s="35"/>
      <c r="C44" s="36"/>
      <c r="D44" s="36">
        <f>C9/C30*100</f>
        <v>12.577976402304339</v>
      </c>
      <c r="F44" s="87"/>
    </row>
    <row r="45" spans="1:6" ht="18.75" hidden="1" customHeight="1" thickBot="1" x14ac:dyDescent="0.25">
      <c r="A45" s="34" t="s">
        <v>74</v>
      </c>
      <c r="B45" s="35"/>
      <c r="C45" s="36">
        <f>C29/F19</f>
        <v>2.3824611293689317</v>
      </c>
      <c r="D45" s="36"/>
      <c r="F45" s="87"/>
    </row>
    <row r="46" spans="1:6" ht="17.45" hidden="1" customHeight="1" thickBot="1" x14ac:dyDescent="0.25">
      <c r="A46" s="34" t="s">
        <v>75</v>
      </c>
      <c r="B46" s="35"/>
      <c r="C46" s="36">
        <f>F22/F17</f>
        <v>0.55147155496275913</v>
      </c>
      <c r="D46" s="36"/>
      <c r="F46" s="87"/>
    </row>
    <row r="47" spans="1:6" ht="17.45" hidden="1" customHeight="1" thickBot="1" x14ac:dyDescent="0.25">
      <c r="A47" s="34" t="s">
        <v>76</v>
      </c>
      <c r="B47" s="35"/>
      <c r="C47" s="36"/>
      <c r="D47" s="36">
        <f>C7/C30*100</f>
        <v>42.244754195727602</v>
      </c>
      <c r="F47" s="87"/>
    </row>
    <row r="48" spans="1:6" ht="17.45" hidden="1" customHeight="1" thickBot="1" x14ac:dyDescent="0.25">
      <c r="A48" s="34" t="s">
        <v>77</v>
      </c>
      <c r="B48" s="35"/>
      <c r="C48" s="36">
        <f>F22/C4</f>
        <v>72.645646982039779</v>
      </c>
      <c r="D48" s="36"/>
      <c r="F48" s="87"/>
    </row>
    <row r="49" spans="1:6" ht="17.45" hidden="1" customHeight="1" thickBot="1" x14ac:dyDescent="0.25">
      <c r="A49" s="96" t="s">
        <v>78</v>
      </c>
      <c r="B49" s="96"/>
      <c r="C49" s="38">
        <f>F12/C52</f>
        <v>2.230716032663532</v>
      </c>
      <c r="D49" s="38"/>
      <c r="F49" s="87"/>
    </row>
    <row r="50" spans="1:6" ht="17.45" hidden="1" customHeight="1" thickBot="1" x14ac:dyDescent="0.25">
      <c r="A50" s="97" t="s">
        <v>79</v>
      </c>
      <c r="B50" s="97"/>
      <c r="C50" s="38">
        <f>F9/C17</f>
        <v>2.7529778920684889</v>
      </c>
      <c r="D50" s="38"/>
      <c r="F50" s="87"/>
    </row>
    <row r="51" spans="1:6" ht="17.45" hidden="1" customHeight="1" x14ac:dyDescent="0.2">
      <c r="F51" s="87"/>
    </row>
    <row r="52" spans="1:6" ht="17.45" hidden="1" customHeight="1" x14ac:dyDescent="0.2">
      <c r="A52" s="1" t="s">
        <v>80</v>
      </c>
      <c r="C52" s="1">
        <f>'[1]شركة تعبية الغاز'!C102+'[1]غاز الشمال'!C102+'[1]غاز الجنوب'!C102+'[1]مصافي الوسط'!C102+'[1]مصافي الجنوب'!C102+'[1]مصافي الشمال'!C102+[1]مطاطية!C102+[1]البتروكيمياوية!C102</f>
        <v>1249963536</v>
      </c>
      <c r="F52" s="87"/>
    </row>
    <row r="53" spans="1:6" ht="17.45" hidden="1" customHeight="1" x14ac:dyDescent="0.2">
      <c r="F53" s="87"/>
    </row>
    <row r="54" spans="1:6" ht="17.45" hidden="1" customHeight="1" x14ac:dyDescent="0.2">
      <c r="F54" s="87"/>
    </row>
    <row r="55" spans="1:6" ht="17.45" hidden="1" customHeight="1" x14ac:dyDescent="0.2">
      <c r="C55" s="1">
        <v>0</v>
      </c>
      <c r="F55" s="87"/>
    </row>
    <row r="56" spans="1:6" ht="17.45" hidden="1" customHeight="1" x14ac:dyDescent="0.2">
      <c r="F56" s="87"/>
    </row>
    <row r="57" spans="1:6" ht="17.45" hidden="1" customHeight="1" x14ac:dyDescent="0.2">
      <c r="F57" s="87"/>
    </row>
    <row r="58" spans="1:6" ht="17.45" hidden="1" customHeight="1" x14ac:dyDescent="0.2">
      <c r="F58" s="87"/>
    </row>
    <row r="59" spans="1:6" ht="17.45" hidden="1" customHeight="1" x14ac:dyDescent="0.2">
      <c r="F59" s="87"/>
    </row>
    <row r="60" spans="1:6" ht="17.45" hidden="1" customHeight="1" x14ac:dyDescent="0.2">
      <c r="F60" s="87"/>
    </row>
    <row r="61" spans="1:6" ht="17.45" hidden="1" customHeight="1" x14ac:dyDescent="0.2"/>
    <row r="62" spans="1:6" ht="17.45" hidden="1" customHeight="1" x14ac:dyDescent="0.2"/>
    <row r="63" spans="1:6" ht="17.45" hidden="1" customHeight="1" x14ac:dyDescent="0.2"/>
    <row r="64" spans="1:6" ht="17.45" hidden="1" customHeight="1" x14ac:dyDescent="0.2"/>
    <row r="65" ht="17.45" hidden="1" customHeight="1" x14ac:dyDescent="0.2"/>
    <row r="66" ht="17.45" hidden="1" customHeight="1" x14ac:dyDescent="0.2"/>
    <row r="67" ht="17.45" hidden="1" customHeight="1" x14ac:dyDescent="0.2"/>
    <row r="68" ht="17.45" hidden="1" customHeight="1" x14ac:dyDescent="0.2"/>
    <row r="69" ht="17.45" hidden="1" customHeight="1" x14ac:dyDescent="0.2"/>
    <row r="70" ht="17.45" hidden="1" customHeight="1" x14ac:dyDescent="0.2"/>
    <row r="71" ht="17.45" hidden="1" customHeight="1" x14ac:dyDescent="0.2"/>
    <row r="72" ht="17.45" hidden="1" customHeight="1" x14ac:dyDescent="0.2"/>
    <row r="73" ht="17.45" hidden="1" customHeight="1" x14ac:dyDescent="0.2"/>
    <row r="74" ht="17.45" hidden="1" customHeight="1" x14ac:dyDescent="0.2"/>
    <row r="75" ht="17.45" hidden="1" customHeight="1" x14ac:dyDescent="0.2"/>
    <row r="76" ht="17.45" hidden="1" customHeight="1" x14ac:dyDescent="0.2"/>
    <row r="77" ht="17.45" hidden="1" customHeight="1" x14ac:dyDescent="0.2"/>
    <row r="78" ht="17.45" hidden="1" customHeight="1" x14ac:dyDescent="0.2"/>
    <row r="79" ht="17.45" hidden="1" customHeight="1" x14ac:dyDescent="0.2"/>
    <row r="80" ht="17.45" hidden="1" customHeight="1" x14ac:dyDescent="0.2"/>
    <row r="81" ht="17.45" hidden="1" customHeight="1" x14ac:dyDescent="0.2"/>
    <row r="82" ht="17.45" hidden="1" customHeight="1" x14ac:dyDescent="0.2"/>
    <row r="83" ht="17.45" hidden="1" customHeight="1" x14ac:dyDescent="0.2"/>
    <row r="84" ht="17.45" hidden="1" customHeight="1" x14ac:dyDescent="0.2"/>
    <row r="85" ht="17.45" hidden="1" customHeight="1" x14ac:dyDescent="0.2"/>
    <row r="86" ht="17.45" hidden="1" customHeight="1" x14ac:dyDescent="0.2"/>
    <row r="87" ht="17.45" hidden="1" customHeight="1" x14ac:dyDescent="0.2"/>
    <row r="88" ht="17.45" hidden="1" customHeight="1" x14ac:dyDescent="0.2"/>
    <row r="89" ht="17.45" hidden="1" customHeight="1" x14ac:dyDescent="0.2"/>
    <row r="90" ht="17.45" hidden="1" customHeight="1" x14ac:dyDescent="0.2"/>
    <row r="91" ht="17.45" hidden="1" customHeight="1" x14ac:dyDescent="0.2"/>
    <row r="92" ht="17.45" hidden="1" customHeight="1" x14ac:dyDescent="0.2"/>
    <row r="93" ht="17.45" hidden="1" customHeight="1" x14ac:dyDescent="0.2"/>
    <row r="94" ht="17.45" hidden="1" customHeight="1" x14ac:dyDescent="0.2"/>
    <row r="95" ht="17.45" hidden="1" customHeight="1" x14ac:dyDescent="0.2"/>
    <row r="96" ht="17.45" hidden="1" customHeight="1" x14ac:dyDescent="0.2"/>
    <row r="97" ht="17.45" hidden="1" customHeight="1" x14ac:dyDescent="0.2"/>
    <row r="98" ht="17.45" hidden="1" customHeight="1" x14ac:dyDescent="0.2"/>
    <row r="99" ht="17.45" hidden="1" customHeight="1" x14ac:dyDescent="0.2"/>
    <row r="100" ht="17.45" hidden="1" customHeight="1" x14ac:dyDescent="0.2"/>
    <row r="101" ht="17.45" hidden="1" customHeight="1" x14ac:dyDescent="0.2"/>
    <row r="102" ht="17.45" hidden="1" customHeight="1" x14ac:dyDescent="0.2"/>
    <row r="103" ht="17.45" hidden="1" customHeight="1" x14ac:dyDescent="0.2"/>
    <row r="104" ht="17.45" hidden="1" customHeight="1" x14ac:dyDescent="0.2"/>
    <row r="105" ht="17.45" hidden="1" customHeight="1" x14ac:dyDescent="0.2"/>
    <row r="106" ht="17.45" hidden="1" customHeight="1" x14ac:dyDescent="0.2"/>
    <row r="107" ht="17.45" hidden="1" customHeight="1" x14ac:dyDescent="0.2"/>
    <row r="108" ht="17.45" hidden="1" customHeight="1" x14ac:dyDescent="0.2"/>
    <row r="109" ht="17.45" hidden="1" customHeight="1" x14ac:dyDescent="0.2"/>
    <row r="110" ht="17.45" hidden="1" customHeight="1" x14ac:dyDescent="0.2"/>
    <row r="111" ht="17.45" hidden="1" customHeight="1" x14ac:dyDescent="0.2"/>
    <row r="112" ht="17.45" hidden="1" customHeight="1" x14ac:dyDescent="0.2"/>
    <row r="113" spans="5:5" ht="17.45" hidden="1" customHeight="1" x14ac:dyDescent="0.2"/>
    <row r="114" spans="5:5" ht="17.45" hidden="1" customHeight="1" x14ac:dyDescent="0.2"/>
    <row r="115" spans="5:5" ht="17.45" hidden="1" customHeight="1" x14ac:dyDescent="0.2"/>
    <row r="116" spans="5:5" ht="17.45" hidden="1" customHeight="1" x14ac:dyDescent="0.2"/>
    <row r="117" spans="5:5" ht="17.45" hidden="1" customHeight="1" x14ac:dyDescent="0.2"/>
    <row r="118" spans="5:5" ht="17.45" hidden="1" customHeight="1" x14ac:dyDescent="0.2"/>
    <row r="119" spans="5:5" ht="17.45" hidden="1" customHeight="1" x14ac:dyDescent="0.2"/>
    <row r="120" spans="5:5" ht="17.45" hidden="1" customHeight="1" x14ac:dyDescent="0.2"/>
    <row r="121" spans="5:5" ht="17.45" hidden="1" customHeight="1" x14ac:dyDescent="0.2"/>
    <row r="122" spans="5:5" ht="17.45" hidden="1" customHeight="1" x14ac:dyDescent="0.2">
      <c r="E122" s="40"/>
    </row>
    <row r="123" spans="5:5" ht="21" hidden="1" x14ac:dyDescent="0.2"/>
    <row r="124" spans="5:5" ht="21" hidden="1" x14ac:dyDescent="0.2"/>
    <row r="125" spans="5:5" ht="17.45" hidden="1" customHeight="1" x14ac:dyDescent="0.2"/>
    <row r="126" spans="5:5" ht="17.45" hidden="1" customHeight="1" x14ac:dyDescent="0.2"/>
    <row r="127" spans="5:5" ht="17.45" hidden="1" customHeight="1" x14ac:dyDescent="0.2"/>
    <row r="128" spans="5:5" ht="17.45" hidden="1" customHeight="1" x14ac:dyDescent="0.2"/>
    <row r="129" ht="17.45" hidden="1" customHeight="1" x14ac:dyDescent="0.2"/>
  </sheetData>
  <mergeCells count="8">
    <mergeCell ref="A49:B49"/>
    <mergeCell ref="A50:B50"/>
    <mergeCell ref="A1:F1"/>
    <mergeCell ref="A2:E2"/>
    <mergeCell ref="A34:B34"/>
    <mergeCell ref="A35:B35"/>
    <mergeCell ref="A36:B36"/>
    <mergeCell ref="A37:C37"/>
  </mergeCells>
  <printOptions horizontalCentered="1" verticalCentered="1"/>
  <pageMargins left="0.118110236220472" right="0.118110236220472" top="0.78740157480314998" bottom="0.35433070866141703" header="0.47244094488188998" footer="3.9370078740157501E-2"/>
  <pageSetup paperSize="9" scale="98" orientation="landscape" r:id="rId1"/>
  <headerFooter alignWithMargins="0">
    <oddFooter>&amp;C3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rightToLeft="1" zoomScaleNormal="100" workbookViewId="0">
      <selection activeCell="A2" sqref="A2:E2"/>
    </sheetView>
  </sheetViews>
  <sheetFormatPr defaultRowHeight="16.5" customHeight="1" x14ac:dyDescent="0.2"/>
  <cols>
    <col min="1" max="1" width="6.5703125" style="1" customWidth="1"/>
    <col min="2" max="2" width="48.140625" style="1" customWidth="1"/>
    <col min="3" max="3" width="14.42578125" style="1" customWidth="1"/>
    <col min="4" max="4" width="8" style="1" customWidth="1"/>
    <col min="5" max="5" width="49.42578125" style="1" customWidth="1"/>
    <col min="6" max="6" width="13.7109375" style="1" customWidth="1"/>
    <col min="7" max="8" width="9.140625" style="1"/>
    <col min="9" max="9" width="10.140625" style="1" bestFit="1" customWidth="1"/>
    <col min="10" max="12" width="9.140625" style="1"/>
    <col min="13" max="13" width="10.85546875" style="1" bestFit="1" customWidth="1"/>
    <col min="14" max="16384" width="9.140625" style="1"/>
  </cols>
  <sheetData>
    <row r="1" spans="1:9" ht="16.5" customHeight="1" x14ac:dyDescent="0.2">
      <c r="A1" s="98" t="s">
        <v>90</v>
      </c>
      <c r="B1" s="98"/>
      <c r="C1" s="98"/>
      <c r="D1" s="98"/>
      <c r="E1" s="98"/>
      <c r="F1" s="98"/>
    </row>
    <row r="2" spans="1:9" ht="16.5" customHeight="1" thickBot="1" x14ac:dyDescent="0.25">
      <c r="A2" s="99" t="s">
        <v>171</v>
      </c>
      <c r="B2" s="99"/>
      <c r="C2" s="99"/>
      <c r="D2" s="99"/>
      <c r="E2" s="99"/>
      <c r="F2" s="2" t="s">
        <v>1</v>
      </c>
    </row>
    <row r="3" spans="1:9" ht="16.5" customHeight="1" thickBot="1" x14ac:dyDescent="0.25">
      <c r="A3" s="3" t="s">
        <v>2</v>
      </c>
      <c r="B3" s="4" t="s">
        <v>3</v>
      </c>
      <c r="C3" s="5" t="s">
        <v>91</v>
      </c>
      <c r="D3" s="3" t="s">
        <v>2</v>
      </c>
      <c r="E3" s="6" t="s">
        <v>5</v>
      </c>
      <c r="F3" s="5" t="s">
        <v>91</v>
      </c>
    </row>
    <row r="4" spans="1:9" ht="16.5" customHeight="1" x14ac:dyDescent="0.2">
      <c r="A4" s="78">
        <v>100</v>
      </c>
      <c r="B4" s="79" t="s">
        <v>7</v>
      </c>
      <c r="C4" s="11">
        <v>12690863</v>
      </c>
      <c r="D4" s="78">
        <v>2100</v>
      </c>
      <c r="E4" s="79" t="s">
        <v>8</v>
      </c>
      <c r="F4" s="90">
        <v>0</v>
      </c>
    </row>
    <row r="5" spans="1:9" ht="16.5" customHeight="1" x14ac:dyDescent="0.2">
      <c r="A5" s="12">
        <v>200</v>
      </c>
      <c r="B5" s="13" t="s">
        <v>9</v>
      </c>
      <c r="C5" s="48">
        <f>C52-C53-C54</f>
        <v>-96997241</v>
      </c>
      <c r="D5" s="12">
        <v>2200</v>
      </c>
      <c r="E5" s="13" t="s">
        <v>10</v>
      </c>
      <c r="F5" s="48">
        <f>C13+C14-F4</f>
        <v>13023761</v>
      </c>
      <c r="I5" s="91"/>
    </row>
    <row r="6" spans="1:9" ht="16.5" customHeight="1" x14ac:dyDescent="0.2">
      <c r="A6" s="52">
        <v>300</v>
      </c>
      <c r="B6" s="82" t="s">
        <v>11</v>
      </c>
      <c r="C6" s="92">
        <f>C54</f>
        <v>0</v>
      </c>
      <c r="D6" s="52">
        <v>2300</v>
      </c>
      <c r="E6" s="82" t="s">
        <v>12</v>
      </c>
      <c r="F6" s="92">
        <v>0</v>
      </c>
    </row>
    <row r="7" spans="1:9" ht="16.5" customHeight="1" x14ac:dyDescent="0.2">
      <c r="A7" s="12">
        <v>400</v>
      </c>
      <c r="B7" s="13" t="s">
        <v>13</v>
      </c>
      <c r="C7" s="48">
        <f>C4+C5+C6</f>
        <v>-84306378</v>
      </c>
      <c r="D7" s="12">
        <v>2310</v>
      </c>
      <c r="E7" s="13" t="s">
        <v>14</v>
      </c>
      <c r="F7" s="48">
        <v>0</v>
      </c>
    </row>
    <row r="8" spans="1:9" ht="16.5" customHeight="1" x14ac:dyDescent="0.2">
      <c r="A8" s="52">
        <v>500</v>
      </c>
      <c r="B8" s="82" t="s">
        <v>15</v>
      </c>
      <c r="C8" s="92">
        <v>0</v>
      </c>
      <c r="D8" s="52">
        <v>2320</v>
      </c>
      <c r="E8" s="82" t="s">
        <v>16</v>
      </c>
      <c r="F8" s="92">
        <f>F6-F7</f>
        <v>0</v>
      </c>
    </row>
    <row r="9" spans="1:9" ht="16.5" customHeight="1" x14ac:dyDescent="0.2">
      <c r="A9" s="12">
        <v>600</v>
      </c>
      <c r="B9" s="13" t="s">
        <v>17</v>
      </c>
      <c r="C9" s="48">
        <v>0</v>
      </c>
      <c r="D9" s="12">
        <v>2400</v>
      </c>
      <c r="E9" s="13" t="s">
        <v>18</v>
      </c>
      <c r="F9" s="48">
        <f>C85+C86+C87</f>
        <v>36593</v>
      </c>
    </row>
    <row r="10" spans="1:9" ht="16.5" customHeight="1" x14ac:dyDescent="0.2">
      <c r="A10" s="52">
        <v>700</v>
      </c>
      <c r="B10" s="82" t="s">
        <v>19</v>
      </c>
      <c r="C10" s="92">
        <f>C7+C8+C9</f>
        <v>-84306378</v>
      </c>
      <c r="D10" s="52">
        <v>2500</v>
      </c>
      <c r="E10" s="82" t="s">
        <v>20</v>
      </c>
      <c r="F10" s="92">
        <f>C90-C91+C92</f>
        <v>0</v>
      </c>
    </row>
    <row r="11" spans="1:9" ht="16.5" customHeight="1" x14ac:dyDescent="0.2">
      <c r="A11" s="12">
        <v>800</v>
      </c>
      <c r="B11" s="13" t="s">
        <v>21</v>
      </c>
      <c r="C11" s="48">
        <f>F56+F57+F58</f>
        <v>103712088</v>
      </c>
      <c r="D11" s="12">
        <v>2600</v>
      </c>
      <c r="E11" s="13" t="s">
        <v>22</v>
      </c>
      <c r="F11" s="48">
        <f>C94+C95+C96+C97+C98</f>
        <v>10910</v>
      </c>
    </row>
    <row r="12" spans="1:9" ht="16.5" customHeight="1" x14ac:dyDescent="0.2">
      <c r="A12" s="52">
        <v>900</v>
      </c>
      <c r="B12" s="82" t="s">
        <v>23</v>
      </c>
      <c r="C12" s="92">
        <f>C10+C11</f>
        <v>19405710</v>
      </c>
      <c r="D12" s="52">
        <v>2700</v>
      </c>
      <c r="E12" s="82" t="s">
        <v>24</v>
      </c>
      <c r="F12" s="92">
        <f>F9+F10+F11</f>
        <v>47503</v>
      </c>
    </row>
    <row r="13" spans="1:9" ht="16.5" customHeight="1" x14ac:dyDescent="0.2">
      <c r="A13" s="12">
        <v>1000</v>
      </c>
      <c r="B13" s="13" t="s">
        <v>25</v>
      </c>
      <c r="C13" s="48">
        <f>C57+C58</f>
        <v>13023761</v>
      </c>
      <c r="D13" s="12">
        <v>2800</v>
      </c>
      <c r="E13" s="13" t="s">
        <v>26</v>
      </c>
      <c r="F13" s="48">
        <f>C102-C103+C104-C105-C106-C107+C108+C109+C110</f>
        <v>302923</v>
      </c>
    </row>
    <row r="14" spans="1:9" ht="16.5" customHeight="1" x14ac:dyDescent="0.2">
      <c r="A14" s="52">
        <v>1010</v>
      </c>
      <c r="B14" s="82" t="s">
        <v>27</v>
      </c>
      <c r="C14" s="92">
        <v>0</v>
      </c>
      <c r="D14" s="52">
        <v>2900</v>
      </c>
      <c r="E14" s="82" t="s">
        <v>28</v>
      </c>
      <c r="F14" s="92">
        <f>F12-F13</f>
        <v>-255420</v>
      </c>
    </row>
    <row r="15" spans="1:9" ht="16.5" customHeight="1" x14ac:dyDescent="0.2">
      <c r="A15" s="12">
        <v>1100</v>
      </c>
      <c r="B15" s="13" t="s">
        <v>29</v>
      </c>
      <c r="C15" s="48">
        <f>D57+D58</f>
        <v>4942972</v>
      </c>
      <c r="D15" s="12">
        <v>3000</v>
      </c>
      <c r="E15" s="13" t="s">
        <v>30</v>
      </c>
      <c r="F15" s="48">
        <v>0</v>
      </c>
    </row>
    <row r="16" spans="1:9" ht="16.5" customHeight="1" x14ac:dyDescent="0.2">
      <c r="A16" s="52">
        <v>1200</v>
      </c>
      <c r="B16" s="82" t="s">
        <v>31</v>
      </c>
      <c r="C16" s="92">
        <f>C13+C14-C15</f>
        <v>8080789</v>
      </c>
      <c r="D16" s="52">
        <v>3100</v>
      </c>
      <c r="E16" s="82" t="s">
        <v>32</v>
      </c>
      <c r="F16" s="92">
        <v>26517430</v>
      </c>
    </row>
    <row r="17" spans="1:13" ht="16.5" customHeight="1" x14ac:dyDescent="0.2">
      <c r="A17" s="12">
        <v>1300</v>
      </c>
      <c r="B17" s="13" t="s">
        <v>33</v>
      </c>
      <c r="C17" s="48">
        <f>C18+C19+C20+C21+C22+C23</f>
        <v>2039622</v>
      </c>
      <c r="D17" s="12">
        <v>3200</v>
      </c>
      <c r="E17" s="13" t="s">
        <v>34</v>
      </c>
      <c r="F17" s="48">
        <f>F14-F15+F16</f>
        <v>26262010</v>
      </c>
    </row>
    <row r="18" spans="1:13" ht="16.5" customHeight="1" x14ac:dyDescent="0.2">
      <c r="A18" s="52">
        <v>1310</v>
      </c>
      <c r="B18" s="82" t="s">
        <v>35</v>
      </c>
      <c r="C18" s="92">
        <f>C62+C63+C64+C65+C66+C67+C68-C69+C70+C71</f>
        <v>565896</v>
      </c>
      <c r="D18" s="52">
        <v>3300</v>
      </c>
      <c r="E18" s="82" t="s">
        <v>36</v>
      </c>
      <c r="F18" s="92">
        <v>128618</v>
      </c>
      <c r="M18" s="40"/>
    </row>
    <row r="19" spans="1:13" ht="16.5" customHeight="1" x14ac:dyDescent="0.2">
      <c r="A19" s="12">
        <v>1320</v>
      </c>
      <c r="B19" s="13" t="s">
        <v>37</v>
      </c>
      <c r="C19" s="48">
        <v>46969</v>
      </c>
      <c r="D19" s="12">
        <v>3400</v>
      </c>
      <c r="E19" s="13" t="s">
        <v>88</v>
      </c>
      <c r="F19" s="48">
        <f>F17-F18</f>
        <v>26133392</v>
      </c>
    </row>
    <row r="20" spans="1:13" ht="16.5" customHeight="1" x14ac:dyDescent="0.2">
      <c r="A20" s="52">
        <v>1330</v>
      </c>
      <c r="B20" s="82" t="s">
        <v>39</v>
      </c>
      <c r="C20" s="92">
        <v>331559</v>
      </c>
      <c r="D20" s="52">
        <v>3500</v>
      </c>
      <c r="E20" s="82" t="s">
        <v>40</v>
      </c>
      <c r="F20" s="92">
        <f>C112-C113-C106-C107+C108+C109-F16</f>
        <v>35732</v>
      </c>
    </row>
    <row r="21" spans="1:13" ht="16.5" customHeight="1" x14ac:dyDescent="0.2">
      <c r="A21" s="12">
        <v>1340</v>
      </c>
      <c r="B21" s="13" t="s">
        <v>41</v>
      </c>
      <c r="C21" s="48">
        <v>0</v>
      </c>
      <c r="D21" s="12">
        <v>3600</v>
      </c>
      <c r="E21" s="13" t="s">
        <v>89</v>
      </c>
      <c r="F21" s="48">
        <f>F19+F20</f>
        <v>26169124</v>
      </c>
    </row>
    <row r="22" spans="1:13" ht="16.5" customHeight="1" x14ac:dyDescent="0.2">
      <c r="A22" s="52">
        <v>1350</v>
      </c>
      <c r="B22" s="82" t="s">
        <v>43</v>
      </c>
      <c r="C22" s="92">
        <f>C74+C75+C76</f>
        <v>0</v>
      </c>
      <c r="D22" s="52">
        <v>3620</v>
      </c>
      <c r="E22" s="82" t="s">
        <v>44</v>
      </c>
      <c r="F22" s="92">
        <v>4063575</v>
      </c>
    </row>
    <row r="23" spans="1:13" ht="16.5" customHeight="1" x14ac:dyDescent="0.2">
      <c r="A23" s="12">
        <v>1360</v>
      </c>
      <c r="B23" s="13" t="s">
        <v>45</v>
      </c>
      <c r="C23" s="48">
        <v>1095198</v>
      </c>
      <c r="D23" s="12">
        <v>3621</v>
      </c>
      <c r="E23" s="13" t="s">
        <v>9</v>
      </c>
      <c r="F23" s="48">
        <f>F22-F24-F25</f>
        <v>4063575</v>
      </c>
    </row>
    <row r="24" spans="1:13" ht="16.5" customHeight="1" x14ac:dyDescent="0.2">
      <c r="A24" s="52">
        <v>1400</v>
      </c>
      <c r="B24" s="82" t="s">
        <v>46</v>
      </c>
      <c r="C24" s="92">
        <f>C79+C80-C81</f>
        <v>2561193</v>
      </c>
      <c r="D24" s="52">
        <v>3622</v>
      </c>
      <c r="E24" s="82" t="s">
        <v>47</v>
      </c>
      <c r="F24" s="92">
        <v>0</v>
      </c>
    </row>
    <row r="25" spans="1:13" ht="16.5" customHeight="1" x14ac:dyDescent="0.2">
      <c r="A25" s="52">
        <v>1500</v>
      </c>
      <c r="B25" s="13" t="s">
        <v>48</v>
      </c>
      <c r="C25" s="48">
        <v>6724106</v>
      </c>
      <c r="D25" s="12">
        <v>3623</v>
      </c>
      <c r="E25" s="13" t="s">
        <v>49</v>
      </c>
      <c r="F25" s="48">
        <v>0</v>
      </c>
    </row>
    <row r="26" spans="1:13" ht="16.5" customHeight="1" x14ac:dyDescent="0.2">
      <c r="A26" s="52">
        <v>1600</v>
      </c>
      <c r="B26" s="82" t="s">
        <v>50</v>
      </c>
      <c r="C26" s="92">
        <f>C17+C24+C25</f>
        <v>11324921</v>
      </c>
      <c r="D26" s="52">
        <v>3630</v>
      </c>
      <c r="E26" s="82" t="s">
        <v>51</v>
      </c>
      <c r="F26" s="92">
        <f>C118+C103+C105</f>
        <v>22105549</v>
      </c>
    </row>
    <row r="27" spans="1:13" ht="16.5" customHeight="1" x14ac:dyDescent="0.2">
      <c r="A27" s="12">
        <v>1700</v>
      </c>
      <c r="B27" s="13" t="s">
        <v>52</v>
      </c>
      <c r="C27" s="48">
        <f>C26-C11</f>
        <v>-92387167</v>
      </c>
      <c r="D27" s="12">
        <v>3640</v>
      </c>
      <c r="E27" s="13" t="s">
        <v>53</v>
      </c>
      <c r="F27" s="48">
        <f>C117-C116</f>
        <v>0</v>
      </c>
    </row>
    <row r="28" spans="1:13" ht="16.5" customHeight="1" x14ac:dyDescent="0.2">
      <c r="A28" s="52">
        <v>1800</v>
      </c>
      <c r="B28" s="82" t="s">
        <v>54</v>
      </c>
      <c r="C28" s="92">
        <f>F64+F65+C81</f>
        <v>0</v>
      </c>
      <c r="D28" s="52">
        <v>3650</v>
      </c>
      <c r="E28" s="82" t="s">
        <v>55</v>
      </c>
      <c r="F28" s="92">
        <f>F117-F116</f>
        <v>0</v>
      </c>
    </row>
    <row r="29" spans="1:13" ht="16.5" customHeight="1" x14ac:dyDescent="0.2">
      <c r="A29" s="12">
        <v>1900</v>
      </c>
      <c r="B29" s="13" t="s">
        <v>56</v>
      </c>
      <c r="C29" s="48">
        <f>C16+C27+C28</f>
        <v>-84306378</v>
      </c>
      <c r="D29" s="12">
        <v>3700</v>
      </c>
      <c r="E29" s="13" t="s">
        <v>57</v>
      </c>
      <c r="F29" s="48">
        <f>F25+F26</f>
        <v>22105549</v>
      </c>
    </row>
    <row r="30" spans="1:13" ht="16.5" customHeight="1" x14ac:dyDescent="0.2">
      <c r="A30" s="52">
        <v>2000</v>
      </c>
      <c r="B30" s="18" t="s">
        <v>58</v>
      </c>
      <c r="C30" s="92">
        <f>C16+C26+C28</f>
        <v>19405710</v>
      </c>
      <c r="D30" s="52">
        <v>3800</v>
      </c>
      <c r="E30" s="82" t="s">
        <v>59</v>
      </c>
      <c r="F30" s="92">
        <f>F19-F29</f>
        <v>4027843</v>
      </c>
    </row>
    <row r="31" spans="1:13" ht="16.5" hidden="1" customHeight="1" x14ac:dyDescent="0.2">
      <c r="A31" s="84"/>
      <c r="B31" s="85"/>
      <c r="C31" s="84"/>
      <c r="D31" s="84"/>
      <c r="E31" s="86"/>
      <c r="F31" s="91"/>
    </row>
    <row r="32" spans="1:13" ht="16.5" hidden="1" customHeight="1" x14ac:dyDescent="0.2">
      <c r="A32" s="24"/>
      <c r="B32" s="24"/>
      <c r="C32" s="25">
        <f>C12-C30</f>
        <v>0</v>
      </c>
      <c r="D32" s="24"/>
      <c r="E32" s="93"/>
      <c r="F32" s="40">
        <f>F21-E33</f>
        <v>0</v>
      </c>
    </row>
    <row r="33" spans="1:5" ht="16.5" hidden="1" customHeight="1" x14ac:dyDescent="0.2">
      <c r="A33" s="27" t="s">
        <v>60</v>
      </c>
      <c r="B33" s="28"/>
      <c r="C33" s="88"/>
      <c r="E33" s="1">
        <f>F22+F26+F27+F28</f>
        <v>26169124</v>
      </c>
    </row>
    <row r="34" spans="1:5" ht="16.5" hidden="1" customHeight="1" x14ac:dyDescent="0.2">
      <c r="A34" s="100" t="s">
        <v>61</v>
      </c>
      <c r="B34" s="100"/>
      <c r="E34" s="40"/>
    </row>
    <row r="35" spans="1:5" ht="16.5" hidden="1" customHeight="1" x14ac:dyDescent="0.2">
      <c r="A35" s="100" t="s">
        <v>92</v>
      </c>
      <c r="B35" s="100"/>
    </row>
    <row r="36" spans="1:5" ht="16.5" hidden="1" customHeight="1" x14ac:dyDescent="0.2">
      <c r="A36" s="100" t="s">
        <v>93</v>
      </c>
      <c r="B36" s="100"/>
    </row>
    <row r="37" spans="1:5" ht="16.5" hidden="1" customHeight="1" thickBot="1" x14ac:dyDescent="0.25">
      <c r="A37" s="101" t="s">
        <v>64</v>
      </c>
      <c r="B37" s="101"/>
      <c r="C37" s="101"/>
    </row>
    <row r="38" spans="1:5" ht="16.5" hidden="1" customHeight="1" thickBot="1" x14ac:dyDescent="0.25">
      <c r="A38" s="31" t="s">
        <v>65</v>
      </c>
      <c r="B38" s="32"/>
      <c r="C38" s="33" t="s">
        <v>66</v>
      </c>
      <c r="D38" s="33" t="s">
        <v>67</v>
      </c>
    </row>
    <row r="39" spans="1:5" ht="16.5" hidden="1" customHeight="1" thickBot="1" x14ac:dyDescent="0.25">
      <c r="A39" s="34" t="s">
        <v>68</v>
      </c>
      <c r="B39" s="35"/>
      <c r="C39" s="36">
        <f>F12/F29</f>
        <v>2.1489174505460143E-3</v>
      </c>
      <c r="D39" s="36"/>
    </row>
    <row r="40" spans="1:5" ht="16.5" hidden="1" customHeight="1" thickBot="1" x14ac:dyDescent="0.25">
      <c r="A40" s="34" t="s">
        <v>69</v>
      </c>
      <c r="B40" s="35"/>
      <c r="C40" s="36">
        <f>F12/C13</f>
        <v>3.647410298760857E-3</v>
      </c>
      <c r="D40" s="36"/>
    </row>
    <row r="41" spans="1:5" ht="16.5" hidden="1" customHeight="1" thickBot="1" x14ac:dyDescent="0.25">
      <c r="A41" s="34" t="s">
        <v>70</v>
      </c>
      <c r="B41" s="35"/>
      <c r="C41" s="36">
        <f>C26/C11</f>
        <v>0.109195767035372</v>
      </c>
      <c r="D41" s="36"/>
    </row>
    <row r="42" spans="1:5" ht="16.5" hidden="1" customHeight="1" thickBot="1" x14ac:dyDescent="0.25">
      <c r="A42" s="34" t="s">
        <v>71</v>
      </c>
      <c r="B42" s="35"/>
      <c r="C42" s="36">
        <f>C25/C11</f>
        <v>6.4834351806705506E-2</v>
      </c>
      <c r="D42" s="36"/>
    </row>
    <row r="43" spans="1:5" ht="16.5" hidden="1" customHeight="1" thickBot="1" x14ac:dyDescent="0.25">
      <c r="A43" s="34" t="s">
        <v>72</v>
      </c>
      <c r="B43" s="35"/>
      <c r="C43" s="36"/>
      <c r="D43" s="36">
        <f>F22/C29*100</f>
        <v>-4.8200089914905364</v>
      </c>
    </row>
    <row r="44" spans="1:5" ht="16.5" hidden="1" customHeight="1" thickBot="1" x14ac:dyDescent="0.25">
      <c r="A44" s="34" t="s">
        <v>73</v>
      </c>
      <c r="B44" s="35"/>
      <c r="C44" s="36"/>
      <c r="D44" s="36">
        <f>C9/C30*100</f>
        <v>0</v>
      </c>
    </row>
    <row r="45" spans="1:5" ht="16.5" hidden="1" customHeight="1" thickBot="1" x14ac:dyDescent="0.25">
      <c r="A45" s="34" t="s">
        <v>74</v>
      </c>
      <c r="B45" s="35"/>
      <c r="C45" s="36">
        <f>C29/F19</f>
        <v>-3.2260021201993219</v>
      </c>
      <c r="D45" s="36"/>
    </row>
    <row r="46" spans="1:5" ht="16.5" hidden="1" customHeight="1" thickBot="1" x14ac:dyDescent="0.25">
      <c r="A46" s="34" t="s">
        <v>75</v>
      </c>
      <c r="B46" s="35"/>
      <c r="C46" s="36">
        <f>F22/F17</f>
        <v>0.15473206353969099</v>
      </c>
      <c r="D46" s="36"/>
    </row>
    <row r="47" spans="1:5" ht="16.5" hidden="1" customHeight="1" thickBot="1" x14ac:dyDescent="0.25">
      <c r="A47" s="34" t="s">
        <v>76</v>
      </c>
      <c r="B47" s="35"/>
      <c r="C47" s="36"/>
      <c r="D47" s="36">
        <f>C7/C30*100</f>
        <v>-434.44108976172481</v>
      </c>
    </row>
    <row r="48" spans="1:5" ht="16.5" hidden="1" customHeight="1" thickBot="1" x14ac:dyDescent="0.25">
      <c r="A48" s="34" t="s">
        <v>77</v>
      </c>
      <c r="B48" s="35"/>
      <c r="C48" s="36">
        <f>F22/C4</f>
        <v>0.32019690071510504</v>
      </c>
      <c r="D48" s="36"/>
    </row>
    <row r="49" spans="1:6" ht="16.5" hidden="1" customHeight="1" thickBot="1" x14ac:dyDescent="0.25">
      <c r="A49" s="96" t="s">
        <v>78</v>
      </c>
      <c r="B49" s="96"/>
      <c r="C49" s="38">
        <f>F12/C102</f>
        <v>0.25727779372498472</v>
      </c>
      <c r="D49" s="38"/>
    </row>
    <row r="50" spans="1:6" ht="16.5" hidden="1" customHeight="1" thickBot="1" x14ac:dyDescent="0.25">
      <c r="A50" s="97" t="s">
        <v>79</v>
      </c>
      <c r="B50" s="97"/>
      <c r="C50" s="38">
        <f>F9/C17</f>
        <v>1.7941069472676801E-2</v>
      </c>
      <c r="D50" s="38"/>
      <c r="E50" s="94" t="s">
        <v>15</v>
      </c>
    </row>
    <row r="51" spans="1:6" ht="16.5" hidden="1" customHeight="1" x14ac:dyDescent="0.2">
      <c r="B51" s="94" t="s">
        <v>94</v>
      </c>
      <c r="E51" s="1" t="s">
        <v>95</v>
      </c>
    </row>
    <row r="52" spans="1:6" ht="16.5" hidden="1" customHeight="1" x14ac:dyDescent="0.2">
      <c r="B52" s="1" t="s">
        <v>96</v>
      </c>
      <c r="C52" s="1">
        <v>23584791</v>
      </c>
      <c r="E52" s="1" t="s">
        <v>97</v>
      </c>
    </row>
    <row r="53" spans="1:6" ht="16.5" hidden="1" customHeight="1" x14ac:dyDescent="0.2">
      <c r="B53" s="1" t="s">
        <v>98</v>
      </c>
      <c r="C53" s="1">
        <v>120582032</v>
      </c>
      <c r="E53" s="1" t="s">
        <v>99</v>
      </c>
    </row>
    <row r="54" spans="1:6" ht="16.5" hidden="1" customHeight="1" x14ac:dyDescent="0.2">
      <c r="B54" s="1" t="s">
        <v>100</v>
      </c>
    </row>
    <row r="55" spans="1:6" ht="16.5" hidden="1" customHeight="1" x14ac:dyDescent="0.2">
      <c r="E55" s="94" t="s">
        <v>21</v>
      </c>
    </row>
    <row r="56" spans="1:6" ht="16.5" hidden="1" customHeight="1" x14ac:dyDescent="0.2">
      <c r="B56" s="94" t="s">
        <v>101</v>
      </c>
      <c r="C56" s="24" t="s">
        <v>102</v>
      </c>
      <c r="D56" s="24" t="s">
        <v>103</v>
      </c>
      <c r="E56" s="1" t="s">
        <v>104</v>
      </c>
      <c r="F56" s="1">
        <v>62365818</v>
      </c>
    </row>
    <row r="57" spans="1:6" ht="16.5" hidden="1" customHeight="1" x14ac:dyDescent="0.2">
      <c r="B57" s="1" t="s">
        <v>105</v>
      </c>
      <c r="C57" s="1">
        <v>13023761</v>
      </c>
      <c r="D57" s="1">
        <v>4942972</v>
      </c>
      <c r="E57" s="1" t="s">
        <v>106</v>
      </c>
      <c r="F57" s="1">
        <v>37846270</v>
      </c>
    </row>
    <row r="58" spans="1:6" ht="16.5" hidden="1" customHeight="1" x14ac:dyDescent="0.2">
      <c r="B58" s="1" t="s">
        <v>107</v>
      </c>
      <c r="E58" s="1" t="s">
        <v>108</v>
      </c>
      <c r="F58" s="1">
        <v>3500000</v>
      </c>
    </row>
    <row r="59" spans="1:6" ht="16.5" hidden="1" customHeight="1" x14ac:dyDescent="0.2"/>
    <row r="60" spans="1:6" ht="16.5" hidden="1" customHeight="1" x14ac:dyDescent="0.2">
      <c r="B60" s="94" t="s">
        <v>109</v>
      </c>
    </row>
    <row r="61" spans="1:6" ht="16.5" hidden="1" customHeight="1" x14ac:dyDescent="0.2">
      <c r="B61" s="1" t="s">
        <v>110</v>
      </c>
    </row>
    <row r="62" spans="1:6" ht="16.5" hidden="1" customHeight="1" x14ac:dyDescent="0.2">
      <c r="B62" s="1" t="s">
        <v>111</v>
      </c>
      <c r="C62" s="1">
        <v>565896</v>
      </c>
    </row>
    <row r="63" spans="1:6" ht="16.5" hidden="1" customHeight="1" x14ac:dyDescent="0.2">
      <c r="B63" s="1" t="s">
        <v>112</v>
      </c>
      <c r="E63" s="94" t="s">
        <v>54</v>
      </c>
    </row>
    <row r="64" spans="1:6" ht="16.5" hidden="1" customHeight="1" x14ac:dyDescent="0.2">
      <c r="B64" s="1" t="s">
        <v>113</v>
      </c>
      <c r="E64" s="1" t="s">
        <v>114</v>
      </c>
    </row>
    <row r="65" spans="2:5" ht="16.5" hidden="1" customHeight="1" x14ac:dyDescent="0.2">
      <c r="B65" s="1" t="s">
        <v>115</v>
      </c>
      <c r="E65" s="1" t="s">
        <v>116</v>
      </c>
    </row>
    <row r="66" spans="2:5" ht="16.5" hidden="1" customHeight="1" x14ac:dyDescent="0.2">
      <c r="B66" s="1" t="s">
        <v>117</v>
      </c>
    </row>
    <row r="67" spans="2:5" ht="16.5" hidden="1" customHeight="1" x14ac:dyDescent="0.2">
      <c r="B67" s="1" t="s">
        <v>118</v>
      </c>
    </row>
    <row r="68" spans="2:5" ht="16.5" hidden="1" customHeight="1" x14ac:dyDescent="0.2">
      <c r="B68" s="1" t="s">
        <v>119</v>
      </c>
    </row>
    <row r="69" spans="2:5" ht="16.5" hidden="1" customHeight="1" x14ac:dyDescent="0.2">
      <c r="B69" s="1" t="s">
        <v>120</v>
      </c>
    </row>
    <row r="70" spans="2:5" ht="16.5" hidden="1" customHeight="1" x14ac:dyDescent="0.2">
      <c r="B70" s="1" t="s">
        <v>121</v>
      </c>
    </row>
    <row r="71" spans="2:5" ht="16.5" hidden="1" customHeight="1" x14ac:dyDescent="0.2">
      <c r="B71" s="1" t="s">
        <v>122</v>
      </c>
    </row>
    <row r="72" spans="2:5" ht="16.5" hidden="1" customHeight="1" x14ac:dyDescent="0.2"/>
    <row r="73" spans="2:5" ht="16.5" hidden="1" customHeight="1" x14ac:dyDescent="0.2">
      <c r="B73" s="94" t="s">
        <v>123</v>
      </c>
    </row>
    <row r="74" spans="2:5" ht="16.5" hidden="1" customHeight="1" x14ac:dyDescent="0.2">
      <c r="B74" s="1" t="s">
        <v>124</v>
      </c>
    </row>
    <row r="75" spans="2:5" ht="16.5" hidden="1" customHeight="1" x14ac:dyDescent="0.2">
      <c r="B75" s="1" t="s">
        <v>125</v>
      </c>
    </row>
    <row r="76" spans="2:5" ht="16.5" hidden="1" customHeight="1" x14ac:dyDescent="0.2">
      <c r="B76" s="1" t="s">
        <v>126</v>
      </c>
    </row>
    <row r="77" spans="2:5" ht="16.5" hidden="1" customHeight="1" x14ac:dyDescent="0.2"/>
    <row r="78" spans="2:5" ht="16.5" hidden="1" customHeight="1" x14ac:dyDescent="0.2">
      <c r="B78" s="94" t="s">
        <v>127</v>
      </c>
    </row>
    <row r="79" spans="2:5" ht="16.5" hidden="1" customHeight="1" x14ac:dyDescent="0.2">
      <c r="B79" s="1" t="s">
        <v>128</v>
      </c>
      <c r="C79" s="1">
        <v>2536193</v>
      </c>
    </row>
    <row r="80" spans="2:5" ht="16.5" hidden="1" customHeight="1" x14ac:dyDescent="0.2">
      <c r="B80" s="1" t="s">
        <v>129</v>
      </c>
      <c r="C80" s="1">
        <v>25000</v>
      </c>
    </row>
    <row r="81" spans="2:3" ht="16.5" hidden="1" customHeight="1" x14ac:dyDescent="0.2">
      <c r="B81" s="1" t="s">
        <v>130</v>
      </c>
    </row>
    <row r="82" spans="2:3" ht="16.5" hidden="1" customHeight="1" x14ac:dyDescent="0.2"/>
    <row r="83" spans="2:3" ht="16.5" hidden="1" customHeight="1" x14ac:dyDescent="0.2">
      <c r="B83" s="94" t="s">
        <v>131</v>
      </c>
    </row>
    <row r="84" spans="2:3" ht="16.5" hidden="1" customHeight="1" x14ac:dyDescent="0.2">
      <c r="B84" s="94" t="s">
        <v>132</v>
      </c>
    </row>
    <row r="85" spans="2:3" ht="16.5" hidden="1" customHeight="1" x14ac:dyDescent="0.2">
      <c r="B85" s="1" t="s">
        <v>133</v>
      </c>
      <c r="C85" s="1">
        <v>36593</v>
      </c>
    </row>
    <row r="86" spans="2:3" ht="16.5" hidden="1" customHeight="1" x14ac:dyDescent="0.2">
      <c r="B86" s="1" t="s">
        <v>134</v>
      </c>
    </row>
    <row r="87" spans="2:3" ht="16.5" hidden="1" customHeight="1" x14ac:dyDescent="0.2">
      <c r="B87" s="1" t="s">
        <v>135</v>
      </c>
    </row>
    <row r="88" spans="2:3" ht="16.5" hidden="1" customHeight="1" x14ac:dyDescent="0.2"/>
    <row r="89" spans="2:3" ht="16.5" hidden="1" customHeight="1" x14ac:dyDescent="0.2">
      <c r="B89" s="94" t="s">
        <v>136</v>
      </c>
    </row>
    <row r="90" spans="2:3" ht="16.5" hidden="1" customHeight="1" x14ac:dyDescent="0.2">
      <c r="B90" s="1" t="s">
        <v>137</v>
      </c>
    </row>
    <row r="91" spans="2:3" ht="16.5" hidden="1" customHeight="1" x14ac:dyDescent="0.2">
      <c r="B91" s="1" t="s">
        <v>138</v>
      </c>
    </row>
    <row r="92" spans="2:3" ht="16.5" hidden="1" customHeight="1" x14ac:dyDescent="0.2">
      <c r="B92" s="1" t="s">
        <v>139</v>
      </c>
    </row>
    <row r="93" spans="2:3" ht="16.5" hidden="1" customHeight="1" x14ac:dyDescent="0.2">
      <c r="B93" s="94" t="s">
        <v>140</v>
      </c>
    </row>
    <row r="94" spans="2:3" ht="16.5" hidden="1" customHeight="1" x14ac:dyDescent="0.2">
      <c r="B94" s="1" t="s">
        <v>141</v>
      </c>
      <c r="C94" s="1">
        <v>10910</v>
      </c>
    </row>
    <row r="95" spans="2:3" ht="16.5" hidden="1" customHeight="1" x14ac:dyDescent="0.2">
      <c r="B95" s="1" t="s">
        <v>142</v>
      </c>
    </row>
    <row r="96" spans="2:3" ht="16.5" hidden="1" customHeight="1" x14ac:dyDescent="0.2">
      <c r="B96" s="1" t="s">
        <v>143</v>
      </c>
    </row>
    <row r="97" spans="2:3" ht="16.5" hidden="1" customHeight="1" x14ac:dyDescent="0.2">
      <c r="B97" s="1" t="s">
        <v>144</v>
      </c>
    </row>
    <row r="98" spans="2:3" ht="16.5" hidden="1" customHeight="1" x14ac:dyDescent="0.2">
      <c r="B98" s="1" t="s">
        <v>145</v>
      </c>
    </row>
    <row r="99" spans="2:3" ht="16.5" hidden="1" customHeight="1" x14ac:dyDescent="0.2"/>
    <row r="100" spans="2:3" ht="16.5" hidden="1" customHeight="1" x14ac:dyDescent="0.2"/>
    <row r="101" spans="2:3" ht="16.5" hidden="1" customHeight="1" x14ac:dyDescent="0.2">
      <c r="B101" s="94" t="s">
        <v>146</v>
      </c>
    </row>
    <row r="102" spans="2:3" ht="16.5" hidden="1" customHeight="1" x14ac:dyDescent="0.2">
      <c r="B102" s="1" t="s">
        <v>80</v>
      </c>
      <c r="C102" s="1">
        <v>184637</v>
      </c>
    </row>
    <row r="103" spans="2:3" ht="16.5" hidden="1" customHeight="1" x14ac:dyDescent="0.2">
      <c r="B103" s="1" t="s">
        <v>120</v>
      </c>
      <c r="C103" s="1">
        <v>5655</v>
      </c>
    </row>
    <row r="104" spans="2:3" ht="16.5" hidden="1" customHeight="1" x14ac:dyDescent="0.2">
      <c r="B104" s="1" t="s">
        <v>147</v>
      </c>
      <c r="C104" s="1">
        <v>132766</v>
      </c>
    </row>
    <row r="105" spans="2:3" ht="16.5" hidden="1" customHeight="1" x14ac:dyDescent="0.2">
      <c r="B105" s="1" t="s">
        <v>148</v>
      </c>
      <c r="C105" s="1">
        <v>6055</v>
      </c>
    </row>
    <row r="106" spans="2:3" ht="16.5" hidden="1" customHeight="1" x14ac:dyDescent="0.2">
      <c r="B106" s="1" t="s">
        <v>149</v>
      </c>
      <c r="C106" s="1">
        <v>2770</v>
      </c>
    </row>
    <row r="107" spans="2:3" ht="16.5" hidden="1" customHeight="1" x14ac:dyDescent="0.2">
      <c r="B107" s="1" t="s">
        <v>150</v>
      </c>
    </row>
    <row r="108" spans="2:3" ht="16.5" hidden="1" customHeight="1" x14ac:dyDescent="0.2">
      <c r="B108" s="1" t="s">
        <v>151</v>
      </c>
    </row>
    <row r="109" spans="2:3" ht="16.5" hidden="1" customHeight="1" x14ac:dyDescent="0.2">
      <c r="B109" s="1" t="s">
        <v>152</v>
      </c>
    </row>
    <row r="110" spans="2:3" ht="16.5" hidden="1" customHeight="1" x14ac:dyDescent="0.2">
      <c r="B110" s="1" t="s">
        <v>153</v>
      </c>
    </row>
    <row r="111" spans="2:3" ht="16.5" hidden="1" customHeight="1" x14ac:dyDescent="0.2">
      <c r="B111" s="94" t="s">
        <v>40</v>
      </c>
    </row>
    <row r="112" spans="2:3" ht="16.5" hidden="1" customHeight="1" x14ac:dyDescent="0.2">
      <c r="B112" s="1" t="s">
        <v>154</v>
      </c>
      <c r="C112" s="1">
        <v>26556024</v>
      </c>
    </row>
    <row r="113" spans="2:5" ht="16.5" hidden="1" customHeight="1" x14ac:dyDescent="0.2">
      <c r="B113" s="1" t="s">
        <v>155</v>
      </c>
      <c r="C113" s="1">
        <v>92</v>
      </c>
    </row>
    <row r="114" spans="2:5" ht="16.5" hidden="1" customHeight="1" x14ac:dyDescent="0.2"/>
    <row r="115" spans="2:5" ht="16.5" hidden="1" customHeight="1" x14ac:dyDescent="0.2">
      <c r="B115" s="94" t="s">
        <v>156</v>
      </c>
      <c r="E115" s="94" t="s">
        <v>157</v>
      </c>
    </row>
    <row r="116" spans="2:5" ht="16.5" hidden="1" customHeight="1" x14ac:dyDescent="0.2">
      <c r="B116" s="1" t="s">
        <v>158</v>
      </c>
      <c r="E116" s="1" t="s">
        <v>159</v>
      </c>
    </row>
    <row r="117" spans="2:5" ht="16.5" hidden="1" customHeight="1" x14ac:dyDescent="0.2">
      <c r="B117" s="1" t="s">
        <v>160</v>
      </c>
      <c r="E117" s="1" t="s">
        <v>161</v>
      </c>
    </row>
    <row r="118" spans="2:5" ht="16.5" hidden="1" customHeight="1" x14ac:dyDescent="0.2">
      <c r="B118" s="94" t="s">
        <v>162</v>
      </c>
      <c r="C118" s="1">
        <v>22093839</v>
      </c>
    </row>
    <row r="119" spans="2:5" ht="16.5" hidden="1" customHeight="1" x14ac:dyDescent="0.2"/>
    <row r="120" spans="2:5" ht="16.5" hidden="1" customHeight="1" x14ac:dyDescent="0.2"/>
    <row r="121" spans="2:5" ht="16.5" hidden="1" customHeight="1" x14ac:dyDescent="0.2"/>
    <row r="122" spans="2:5" ht="16.5" hidden="1" customHeight="1" x14ac:dyDescent="0.2">
      <c r="E122" s="40"/>
    </row>
    <row r="123" spans="2:5" ht="16.5" hidden="1" customHeight="1" x14ac:dyDescent="0.2"/>
    <row r="124" spans="2:5" ht="16.5" hidden="1" customHeight="1" x14ac:dyDescent="0.2"/>
    <row r="125" spans="2:5" ht="16.5" hidden="1" customHeight="1" x14ac:dyDescent="0.2"/>
    <row r="126" spans="2:5" ht="16.5" hidden="1" customHeight="1" x14ac:dyDescent="0.2"/>
    <row r="127" spans="2:5" ht="16.5" hidden="1" customHeight="1" x14ac:dyDescent="0.2"/>
    <row r="128" spans="2:5" ht="16.5" hidden="1" customHeight="1" x14ac:dyDescent="0.2"/>
    <row r="129" ht="16.5" hidden="1" customHeight="1" x14ac:dyDescent="0.2"/>
  </sheetData>
  <mergeCells count="8">
    <mergeCell ref="A49:B49"/>
    <mergeCell ref="A50:B50"/>
    <mergeCell ref="A1:F1"/>
    <mergeCell ref="A2:E2"/>
    <mergeCell ref="A34:B34"/>
    <mergeCell ref="A35:B35"/>
    <mergeCell ref="A36:B36"/>
    <mergeCell ref="A37:C37"/>
  </mergeCells>
  <printOptions horizontalCentered="1"/>
  <pageMargins left="0.2" right="0.2" top="0.75" bottom="0.75" header="0.05" footer="0.05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rightToLeft="1" zoomScaleNormal="100" zoomScaleSheetLayoutView="100" workbookViewId="0">
      <selection activeCell="K12" sqref="K12"/>
    </sheetView>
  </sheetViews>
  <sheetFormatPr defaultRowHeight="16.5" customHeight="1" x14ac:dyDescent="0.2"/>
  <cols>
    <col min="1" max="1" width="7.7109375" style="1" customWidth="1"/>
    <col min="2" max="2" width="42.85546875" style="1" customWidth="1"/>
    <col min="3" max="3" width="14.28515625" style="1" customWidth="1"/>
    <col min="4" max="4" width="8.7109375" style="1" customWidth="1"/>
    <col min="5" max="5" width="44.140625" style="1" customWidth="1"/>
    <col min="6" max="6" width="13.7109375" style="1" customWidth="1"/>
    <col min="7" max="16384" width="9.140625" style="1"/>
  </cols>
  <sheetData>
    <row r="1" spans="1:6" ht="16.5" customHeight="1" x14ac:dyDescent="0.2">
      <c r="A1" s="109" t="s">
        <v>163</v>
      </c>
      <c r="B1" s="109"/>
      <c r="C1" s="109"/>
      <c r="D1" s="109"/>
      <c r="E1" s="109"/>
      <c r="F1" s="109"/>
    </row>
    <row r="2" spans="1:6" ht="16.5" customHeight="1" thickBot="1" x14ac:dyDescent="0.25">
      <c r="A2" s="108" t="s">
        <v>172</v>
      </c>
      <c r="B2" s="108"/>
      <c r="C2" s="108"/>
      <c r="D2" s="108"/>
      <c r="E2" s="108"/>
      <c r="F2" s="2" t="s">
        <v>1</v>
      </c>
    </row>
    <row r="3" spans="1:6" ht="29.25" customHeight="1" thickBot="1" x14ac:dyDescent="0.25">
      <c r="A3" s="74" t="s">
        <v>2</v>
      </c>
      <c r="B3" s="75" t="s">
        <v>3</v>
      </c>
      <c r="C3" s="76" t="s">
        <v>4</v>
      </c>
      <c r="D3" s="74" t="s">
        <v>2</v>
      </c>
      <c r="E3" s="95" t="s">
        <v>5</v>
      </c>
      <c r="F3" s="76" t="s">
        <v>4</v>
      </c>
    </row>
    <row r="4" spans="1:6" ht="16.5" customHeight="1" x14ac:dyDescent="0.2">
      <c r="A4" s="78">
        <v>100</v>
      </c>
      <c r="B4" s="10" t="s">
        <v>7</v>
      </c>
      <c r="C4" s="11">
        <f>'[1]الحديد والصلب'!C5+[1]الفولاذية!C4+[1]اور!C4+[1]ديالى!C4+'[1]المعدات الهندسية'!C4+'[1]شركة ابن ماجد'!C4+[1]الزوراء!C4</f>
        <v>48658785</v>
      </c>
      <c r="D4" s="78">
        <v>2100</v>
      </c>
      <c r="E4" s="10" t="s">
        <v>8</v>
      </c>
      <c r="F4" s="92">
        <f>'[1]الحديد والصلب'!F5+[1]الفولاذية!F4+[1]اور!F4+[1]ديالى!F4+'[1]المعدات الهندسية'!F4+'[1]شركة ابن ماجد'!F4+[1]الزوراء!F4</f>
        <v>107619381</v>
      </c>
    </row>
    <row r="5" spans="1:6" ht="16.5" customHeight="1" x14ac:dyDescent="0.2">
      <c r="A5" s="12">
        <v>200</v>
      </c>
      <c r="B5" s="15" t="s">
        <v>9</v>
      </c>
      <c r="C5" s="48">
        <f>'[1]الحديد والصلب'!C6+[1]الفولاذية!C5+[1]اور!C5+[1]ديالى!C5+'[1]المعدات الهندسية'!C5+'[1]شركة ابن ماجد'!C5+[1]الزوراء!C5</f>
        <v>-630915590</v>
      </c>
      <c r="D5" s="12">
        <v>2200</v>
      </c>
      <c r="E5" s="15" t="s">
        <v>10</v>
      </c>
      <c r="F5" s="48">
        <f>'[1]الحديد والصلب'!F6+[1]الفولاذية!F5+[1]اور!F5+[1]ديالى!F5+'[1]المعدات الهندسية'!F5+'[1]شركة ابن ماجد'!F5+[1]الزوراء!F5</f>
        <v>221389336</v>
      </c>
    </row>
    <row r="6" spans="1:6" ht="16.5" customHeight="1" x14ac:dyDescent="0.2">
      <c r="A6" s="52">
        <v>300</v>
      </c>
      <c r="B6" s="18" t="s">
        <v>11</v>
      </c>
      <c r="C6" s="92">
        <f>'[1]الحديد والصلب'!C7+[1]الفولاذية!C6+[1]اور!C6+[1]ديالى!C6+'[1]المعدات الهندسية'!C6+'[1]شركة ابن ماجد'!C6+[1]الزوراء!C6</f>
        <v>0</v>
      </c>
      <c r="D6" s="52">
        <v>2300</v>
      </c>
      <c r="E6" s="18" t="s">
        <v>12</v>
      </c>
      <c r="F6" s="92">
        <f>'[1]الحديد والصلب'!F7+[1]الفولاذية!F6+[1]اور!F6+[1]ديالى!F6+'[1]المعدات الهندسية'!F6+'[1]شركة ابن ماجد'!F6+[1]الزوراء!F6</f>
        <v>235238974</v>
      </c>
    </row>
    <row r="7" spans="1:6" ht="16.5" customHeight="1" x14ac:dyDescent="0.2">
      <c r="A7" s="12">
        <v>400</v>
      </c>
      <c r="B7" s="15" t="s">
        <v>13</v>
      </c>
      <c r="C7" s="48">
        <f>'[1]الحديد والصلب'!C8+[1]الفولاذية!C7+[1]اور!C7+[1]ديالى!C7+'[1]المعدات الهندسية'!C7+'[1]شركة ابن ماجد'!C7+[1]الزوراء!C7</f>
        <v>-582256805</v>
      </c>
      <c r="D7" s="12">
        <v>2310</v>
      </c>
      <c r="E7" s="15" t="s">
        <v>14</v>
      </c>
      <c r="F7" s="48">
        <f>'[1]الحديد والصلب'!F8+[1]الفولاذية!F7+[1]اور!F7+[1]ديالى!F7+'[1]المعدات الهندسية'!F7+'[1]شركة ابن ماجد'!F7+[1]الزوراء!F7</f>
        <v>107207741</v>
      </c>
    </row>
    <row r="8" spans="1:6" ht="16.5" customHeight="1" x14ac:dyDescent="0.2">
      <c r="A8" s="52">
        <v>500</v>
      </c>
      <c r="B8" s="18" t="s">
        <v>15</v>
      </c>
      <c r="C8" s="92">
        <f>'[1]الحديد والصلب'!C9+[1]الفولاذية!C8+[1]اور!C8+[1]ديالى!C8+'[1]المعدات الهندسية'!C8+'[1]شركة ابن ماجد'!C8+[1]الزوراء!C8</f>
        <v>0</v>
      </c>
      <c r="D8" s="52">
        <v>2320</v>
      </c>
      <c r="E8" s="18" t="s">
        <v>16</v>
      </c>
      <c r="F8" s="92">
        <f>'[1]الحديد والصلب'!F9+[1]الفولاذية!F8+[1]اور!F8+[1]ديالى!F8+'[1]المعدات الهندسية'!F8+'[1]شركة ابن ماجد'!F8+[1]الزوراء!F8</f>
        <v>128031233</v>
      </c>
    </row>
    <row r="9" spans="1:6" ht="16.5" customHeight="1" x14ac:dyDescent="0.2">
      <c r="A9" s="12">
        <v>600</v>
      </c>
      <c r="B9" s="15" t="s">
        <v>17</v>
      </c>
      <c r="C9" s="48">
        <f>'[1]الحديد والصلب'!C10+[1]الفولاذية!C9+[1]اور!C9+[1]ديالى!C9+'[1]المعدات الهندسية'!C9+'[1]شركة ابن ماجد'!C9+[1]الزوراء!C9</f>
        <v>844875364</v>
      </c>
      <c r="D9" s="12">
        <v>2400</v>
      </c>
      <c r="E9" s="15" t="s">
        <v>18</v>
      </c>
      <c r="F9" s="48">
        <f>'[1]الحديد والصلب'!F10+[1]الفولاذية!F9+[1]اور!F9+[1]ديالى!F9+'[1]المعدات الهندسية'!F9+'[1]شركة ابن ماجد'!F9+[1]الزوراء!F9</f>
        <v>136269866</v>
      </c>
    </row>
    <row r="10" spans="1:6" ht="16.5" customHeight="1" x14ac:dyDescent="0.2">
      <c r="A10" s="52">
        <v>700</v>
      </c>
      <c r="B10" s="18" t="s">
        <v>19</v>
      </c>
      <c r="C10" s="92">
        <f>'[1]الحديد والصلب'!C11+[1]الفولاذية!C10+[1]اور!C10+[1]ديالى!C10+'[1]المعدات الهندسية'!C10+'[1]شركة ابن ماجد'!C10+[1]الزوراء!C10</f>
        <v>262618559</v>
      </c>
      <c r="D10" s="52">
        <v>2500</v>
      </c>
      <c r="E10" s="18" t="s">
        <v>20</v>
      </c>
      <c r="F10" s="92">
        <f>'[1]الحديد والصلب'!F11+[1]الفولاذية!F10+[1]اور!F10+[1]ديالى!F10+'[1]المعدات الهندسية'!F10+'[1]شركة ابن ماجد'!F10+[1]الزوراء!F10</f>
        <v>178356</v>
      </c>
    </row>
    <row r="11" spans="1:6" ht="16.5" customHeight="1" x14ac:dyDescent="0.2">
      <c r="A11" s="12">
        <v>800</v>
      </c>
      <c r="B11" s="15" t="s">
        <v>21</v>
      </c>
      <c r="C11" s="48">
        <f>'[1]الحديد والصلب'!C12+[1]الفولاذية!C11+[1]اور!C11+[1]ديالى!C11+'[1]المعدات الهندسية'!C11+'[1]شركة ابن ماجد'!C11+[1]الزوراء!C11</f>
        <v>994796378</v>
      </c>
      <c r="D11" s="12">
        <v>2600</v>
      </c>
      <c r="E11" s="15" t="s">
        <v>22</v>
      </c>
      <c r="F11" s="48">
        <f>'[1]الحديد والصلب'!F12+[1]الفولاذية!F11+[1]اور!F11+[1]ديالى!F11+'[1]المعدات الهندسية'!F11+'[1]شركة ابن ماجد'!F11+[1]الزوراء!F11</f>
        <v>1859687</v>
      </c>
    </row>
    <row r="12" spans="1:6" ht="16.5" customHeight="1" x14ac:dyDescent="0.2">
      <c r="A12" s="52">
        <v>900</v>
      </c>
      <c r="B12" s="18" t="s">
        <v>23</v>
      </c>
      <c r="C12" s="92">
        <f>'[1]الحديد والصلب'!C13+[1]الفولاذية!C12+[1]اور!C12+[1]ديالى!C12+'[1]المعدات الهندسية'!C12+'[1]شركة ابن ماجد'!C12+[1]الزوراء!C12</f>
        <v>1257414937</v>
      </c>
      <c r="D12" s="52">
        <v>2700</v>
      </c>
      <c r="E12" s="18" t="s">
        <v>24</v>
      </c>
      <c r="F12" s="92">
        <f>'[1]الحديد والصلب'!F13+[1]الفولاذية!F12+[1]اور!F12+[1]ديالى!F12+'[1]المعدات الهندسية'!F12+'[1]شركة ابن ماجد'!F12+[1]الزوراء!F12</f>
        <v>138307909</v>
      </c>
    </row>
    <row r="13" spans="1:6" ht="16.5" customHeight="1" x14ac:dyDescent="0.2">
      <c r="A13" s="12">
        <v>1000</v>
      </c>
      <c r="B13" s="15" t="s">
        <v>25</v>
      </c>
      <c r="C13" s="48">
        <f>'[1]الحديد والصلب'!C14+[1]الفولاذية!C13+[1]اور!C13+[1]ديالى!C13+'[1]المعدات الهندسية'!C13+'[1]شركة ابن ماجد'!C13+[1]الزوراء!C13</f>
        <v>285400525</v>
      </c>
      <c r="D13" s="12">
        <v>2800</v>
      </c>
      <c r="E13" s="15" t="s">
        <v>26</v>
      </c>
      <c r="F13" s="48">
        <f>'[1]الحديد والصلب'!F14+[1]الفولاذية!F13+[1]اور!F13+[1]ديالى!F13+'[1]المعدات الهندسية'!F13+'[1]شركة ابن ماجد'!F13+[1]الزوراء!F13</f>
        <v>67959102</v>
      </c>
    </row>
    <row r="14" spans="1:6" ht="16.5" customHeight="1" x14ac:dyDescent="0.2">
      <c r="A14" s="52">
        <v>1010</v>
      </c>
      <c r="B14" s="18" t="s">
        <v>27</v>
      </c>
      <c r="C14" s="92">
        <f>'[1]الحديد والصلب'!C15+[1]الفولاذية!C14+[1]اور!C14+[1]ديالى!C14+'[1]المعدات الهندسية'!C14+'[1]شركة ابن ماجد'!C14+[1]الزوراء!C14</f>
        <v>152540</v>
      </c>
      <c r="D14" s="52">
        <v>2900</v>
      </c>
      <c r="E14" s="18" t="s">
        <v>28</v>
      </c>
      <c r="F14" s="92">
        <f>'[1]الحديد والصلب'!F15+[1]الفولاذية!F14+[1]اور!F14+[1]ديالى!F14+'[1]المعدات الهندسية'!F14+'[1]شركة ابن ماجد'!F14+[1]الزوراء!F14</f>
        <v>70348807</v>
      </c>
    </row>
    <row r="15" spans="1:6" ht="16.5" customHeight="1" x14ac:dyDescent="0.2">
      <c r="A15" s="12">
        <v>1100</v>
      </c>
      <c r="B15" s="15" t="s">
        <v>29</v>
      </c>
      <c r="C15" s="48">
        <f>'[1]الحديد والصلب'!C16+[1]الفولاذية!C15+[1]اور!C15+[1]ديالى!C15+'[1]المعدات الهندسية'!C15+'[1]شركة ابن ماجد'!C15+[1]الزوراء!C15</f>
        <v>103634945</v>
      </c>
      <c r="D15" s="12">
        <v>3000</v>
      </c>
      <c r="E15" s="15" t="s">
        <v>30</v>
      </c>
      <c r="F15" s="48">
        <f>'[1]الحديد والصلب'!F16+[1]الفولاذية!F15+[1]اور!F15+[1]ديالى!F15+'[1]المعدات الهندسية'!F15+'[1]شركة ابن ماجد'!F15+[1]الزوراء!F15</f>
        <v>0</v>
      </c>
    </row>
    <row r="16" spans="1:6" ht="16.5" customHeight="1" x14ac:dyDescent="0.2">
      <c r="A16" s="52">
        <v>1200</v>
      </c>
      <c r="B16" s="18" t="s">
        <v>31</v>
      </c>
      <c r="C16" s="92">
        <f>'[1]الحديد والصلب'!C17+[1]الفولاذية!C16+[1]اور!C16+[1]ديالى!C16+'[1]المعدات الهندسية'!C16+'[1]شركة ابن ماجد'!C16+[1]الزوراء!C16</f>
        <v>181918120</v>
      </c>
      <c r="D16" s="52">
        <v>3100</v>
      </c>
      <c r="E16" s="18" t="s">
        <v>32</v>
      </c>
      <c r="F16" s="92">
        <f>'[1]الحديد والصلب'!F17+[1]الفولاذية!F16+[1]اور!F16+[1]ديالى!F16+'[1]المعدات الهندسية'!F16+'[1]شركة ابن ماجد'!F16+[1]الزوراء!F16</f>
        <v>220236443</v>
      </c>
    </row>
    <row r="17" spans="1:6" ht="16.5" customHeight="1" x14ac:dyDescent="0.2">
      <c r="A17" s="12">
        <v>1300</v>
      </c>
      <c r="B17" s="15" t="s">
        <v>33</v>
      </c>
      <c r="C17" s="48">
        <f>'[1]الحديد والصلب'!C18+[1]الفولاذية!C17+[1]اور!C17+[1]ديالى!C17+'[1]المعدات الهندسية'!C17+'[1]شركة ابن ماجد'!C17+[1]الزوراء!C17</f>
        <v>296008922</v>
      </c>
      <c r="D17" s="12">
        <v>3200</v>
      </c>
      <c r="E17" s="15" t="s">
        <v>34</v>
      </c>
      <c r="F17" s="48">
        <f>'[1]الحديد والصلب'!F18+[1]الفولاذية!F17+[1]اور!F17+[1]ديالى!F17+'[1]المعدات الهندسية'!F17+'[1]شركة ابن ماجد'!F17+[1]الزوراء!F17</f>
        <v>290585250</v>
      </c>
    </row>
    <row r="18" spans="1:6" ht="16.5" customHeight="1" x14ac:dyDescent="0.2">
      <c r="A18" s="52">
        <v>1310</v>
      </c>
      <c r="B18" s="18" t="s">
        <v>35</v>
      </c>
      <c r="C18" s="92">
        <f>'[1]الحديد والصلب'!C19+[1]الفولاذية!C18+[1]اور!C18+[1]ديالى!C18+'[1]المعدات الهندسية'!C18+'[1]شركة ابن ماجد'!C18+[1]الزوراء!C18</f>
        <v>132002834</v>
      </c>
      <c r="D18" s="52">
        <v>3300</v>
      </c>
      <c r="E18" s="18" t="s">
        <v>36</v>
      </c>
      <c r="F18" s="92">
        <f>'[1]الحديد والصلب'!F19+[1]الفولاذية!F18+[1]اور!F18+[1]ديالى!F18+'[1]المعدات الهندسية'!F18+'[1]شركة ابن ماجد'!F18+[1]الزوراء!F18</f>
        <v>19489678</v>
      </c>
    </row>
    <row r="19" spans="1:6" ht="16.5" customHeight="1" x14ac:dyDescent="0.2">
      <c r="A19" s="12">
        <v>1320</v>
      </c>
      <c r="B19" s="15" t="s">
        <v>37</v>
      </c>
      <c r="C19" s="48">
        <f>'[1]الحديد والصلب'!C20+[1]الفولاذية!C19+[1]اور!C19+[1]ديالى!C19+'[1]المعدات الهندسية'!C19+'[1]شركة ابن ماجد'!C19+[1]الزوراء!C19</f>
        <v>79930450</v>
      </c>
      <c r="D19" s="12">
        <v>3400</v>
      </c>
      <c r="E19" s="15" t="s">
        <v>88</v>
      </c>
      <c r="F19" s="48">
        <f>'[1]الحديد والصلب'!F20+[1]الفولاذية!F19+[1]اور!F19+[1]ديالى!F19+'[1]المعدات الهندسية'!F19+'[1]شركة ابن ماجد'!F19+[1]الزوراء!F19</f>
        <v>271095572</v>
      </c>
    </row>
    <row r="20" spans="1:6" ht="16.5" customHeight="1" x14ac:dyDescent="0.2">
      <c r="A20" s="52">
        <v>1330</v>
      </c>
      <c r="B20" s="18" t="s">
        <v>39</v>
      </c>
      <c r="C20" s="92">
        <f>'[1]الحديد والصلب'!C21+[1]الفولاذية!C20+[1]اور!C20+[1]ديالى!C20+'[1]المعدات الهندسية'!C20+'[1]شركة ابن ماجد'!C20+[1]الزوراء!C20</f>
        <v>56971839</v>
      </c>
      <c r="D20" s="52">
        <v>3500</v>
      </c>
      <c r="E20" s="18" t="s">
        <v>40</v>
      </c>
      <c r="F20" s="92">
        <f>'[1]الحديد والصلب'!F21+[1]الفولاذية!F20+[1]اور!F20+[1]ديالى!F20+'[1]المعدات الهندسية'!F20+'[1]شركة ابن ماجد'!F20+[1]الزوراء!F20</f>
        <v>153165136</v>
      </c>
    </row>
    <row r="21" spans="1:6" ht="16.5" customHeight="1" x14ac:dyDescent="0.2">
      <c r="A21" s="12">
        <v>1340</v>
      </c>
      <c r="B21" s="15" t="s">
        <v>41</v>
      </c>
      <c r="C21" s="48">
        <f>'[1]الحديد والصلب'!C22+[1]الفولاذية!C21+[1]اور!C21+[1]ديالى!C21+'[1]المعدات الهندسية'!C21+'[1]شركة ابن ماجد'!C21+[1]الزوراء!C21</f>
        <v>42</v>
      </c>
      <c r="D21" s="12">
        <v>3600</v>
      </c>
      <c r="E21" s="15" t="s">
        <v>89</v>
      </c>
      <c r="F21" s="48">
        <f>'[1]الحديد والصلب'!F22+[1]الفولاذية!F21+[1]اور!F21+[1]ديالى!F21+'[1]المعدات الهندسية'!F21+'[1]شركة ابن ماجد'!F21+[1]الزوراء!F21</f>
        <v>424260708</v>
      </c>
    </row>
    <row r="22" spans="1:6" ht="16.5" customHeight="1" x14ac:dyDescent="0.2">
      <c r="A22" s="52">
        <v>1350</v>
      </c>
      <c r="B22" s="18" t="s">
        <v>43</v>
      </c>
      <c r="C22" s="92">
        <f>'[1]الحديد والصلب'!C23+[1]الفولاذية!C22+[1]اور!C22+[1]ديالى!C22+'[1]المعدات الهندسية'!C22+'[1]شركة ابن ماجد'!C22+[1]الزوراء!C22</f>
        <v>6490358</v>
      </c>
      <c r="D22" s="52">
        <v>3620</v>
      </c>
      <c r="E22" s="18" t="s">
        <v>44</v>
      </c>
      <c r="F22" s="92">
        <f>'[1]الحديد والصلب'!F23+[1]الفولاذية!F22+[1]اور!F22+[1]ديالى!F22+'[1]المعدات الهندسية'!F22+'[1]شركة ابن ماجد'!F22+[1]الزوراء!F22</f>
        <v>205028990</v>
      </c>
    </row>
    <row r="23" spans="1:6" ht="16.5" customHeight="1" x14ac:dyDescent="0.2">
      <c r="A23" s="12">
        <v>1360</v>
      </c>
      <c r="B23" s="15" t="s">
        <v>45</v>
      </c>
      <c r="C23" s="48">
        <f>'[1]الحديد والصلب'!C24+[1]الفولاذية!C23+[1]اور!C23+[1]ديالى!C23+'[1]المعدات الهندسية'!C23+'[1]شركة ابن ماجد'!C23+[1]الزوراء!C23</f>
        <v>20613399</v>
      </c>
      <c r="D23" s="12">
        <v>3621</v>
      </c>
      <c r="E23" s="15" t="s">
        <v>9</v>
      </c>
      <c r="F23" s="48">
        <f>'[1]الحديد والصلب'!F24+[1]الفولاذية!F23+[1]اور!F23+[1]ديالى!F23+'[1]المعدات الهندسية'!F23+'[1]شركة ابن ماجد'!F23+[1]الزوراء!F23</f>
        <v>205028990</v>
      </c>
    </row>
    <row r="24" spans="1:6" ht="16.5" customHeight="1" x14ac:dyDescent="0.2">
      <c r="A24" s="52">
        <v>1400</v>
      </c>
      <c r="B24" s="18" t="s">
        <v>46</v>
      </c>
      <c r="C24" s="92">
        <f>'[1]الحديد والصلب'!C25+[1]الفولاذية!C24+[1]اور!C24+[1]ديالى!C24+'[1]المعدات الهندسية'!C24+'[1]شركة ابن ماجد'!C24+[1]الزوراء!C24</f>
        <v>709315252</v>
      </c>
      <c r="D24" s="52">
        <v>3622</v>
      </c>
      <c r="E24" s="18" t="s">
        <v>47</v>
      </c>
      <c r="F24" s="92">
        <f>'[1]الحديد والصلب'!F25+[1]الفولاذية!F24+[1]اور!F24+[1]ديالى!F24+'[1]المعدات الهندسية'!F24+'[1]شركة ابن ماجد'!F24+[1]الزوراء!F24</f>
        <v>0</v>
      </c>
    </row>
    <row r="25" spans="1:6" ht="16.5" customHeight="1" x14ac:dyDescent="0.2">
      <c r="A25" s="12">
        <v>1500</v>
      </c>
      <c r="B25" s="15" t="s">
        <v>48</v>
      </c>
      <c r="C25" s="48">
        <f>'[1]الحديد والصلب'!C26+[1]الفولاذية!C25+[1]اور!C25+[1]ديالى!C25+'[1]المعدات الهندسية'!C25+'[1]شركة ابن ماجد'!C25+[1]الزوراء!C25</f>
        <v>69894520</v>
      </c>
      <c r="D25" s="12">
        <v>3623</v>
      </c>
      <c r="E25" s="15" t="s">
        <v>49</v>
      </c>
      <c r="F25" s="48">
        <f>'[1]الحديد والصلب'!F26+[1]الفولاذية!F25+[1]اور!F25+[1]ديالى!F25+'[1]المعدات الهندسية'!F25+'[1]شركة ابن ماجد'!F25+[1]الزوراء!F25</f>
        <v>0</v>
      </c>
    </row>
    <row r="26" spans="1:6" ht="16.5" customHeight="1" x14ac:dyDescent="0.2">
      <c r="A26" s="52">
        <v>1600</v>
      </c>
      <c r="B26" s="18" t="s">
        <v>50</v>
      </c>
      <c r="C26" s="92">
        <f>'[1]الحديد والصلب'!C27+[1]الفولاذية!C26+[1]اور!C26+[1]ديالى!C26+'[1]المعدات الهندسية'!C26+'[1]شركة ابن ماجد'!C26+[1]الزوراء!C26</f>
        <v>1075218694</v>
      </c>
      <c r="D26" s="52">
        <v>3630</v>
      </c>
      <c r="E26" s="18" t="s">
        <v>51</v>
      </c>
      <c r="F26" s="92">
        <f>'[1]الحديد والصلب'!F27+[1]الفولاذية!F26+[1]اور!F26+[1]ديالى!F26+'[1]المعدات الهندسية'!F26+'[1]شركة ابن ماجد'!F26+[1]الزوراء!F26</f>
        <v>218626566</v>
      </c>
    </row>
    <row r="27" spans="1:6" ht="16.5" customHeight="1" x14ac:dyDescent="0.2">
      <c r="A27" s="12">
        <v>1700</v>
      </c>
      <c r="B27" s="15" t="s">
        <v>52</v>
      </c>
      <c r="C27" s="48">
        <f>'[1]الحديد والصلب'!C28+[1]الفولاذية!C27+[1]اور!C27+[1]ديالى!C27+'[1]المعدات الهندسية'!C27+'[1]شركة ابن ماجد'!C27+[1]الزوراء!C27</f>
        <v>80422316</v>
      </c>
      <c r="D27" s="12">
        <v>3640</v>
      </c>
      <c r="E27" s="15" t="s">
        <v>53</v>
      </c>
      <c r="F27" s="48">
        <f>'[1]الحديد والصلب'!F28+[1]الفولاذية!F27+[1]اور!F27+[1]ديالى!F27+'[1]المعدات الهندسية'!F27+'[1]شركة ابن ماجد'!F27+[1]الزوراء!F27</f>
        <v>605152</v>
      </c>
    </row>
    <row r="28" spans="1:6" ht="16.5" customHeight="1" x14ac:dyDescent="0.2">
      <c r="A28" s="52">
        <v>1800</v>
      </c>
      <c r="B28" s="18" t="s">
        <v>54</v>
      </c>
      <c r="C28" s="92">
        <f>'[1]الحديد والصلب'!C29+[1]الفولاذية!C28+[1]اور!C28+[1]ديالى!C28+'[1]المعدات الهندسية'!C28+'[1]شركة ابن ماجد'!C28+[1]الزوراء!C28</f>
        <v>278123</v>
      </c>
      <c r="D28" s="52">
        <v>3650</v>
      </c>
      <c r="E28" s="18" t="s">
        <v>55</v>
      </c>
      <c r="F28" s="92">
        <f>'[1]الحديد والصلب'!F29+[1]الفولاذية!F28+[1]اور!F28+[1]ديالى!F28+'[1]المعدات الهندسية'!F28+'[1]شركة ابن ماجد'!F28+[1]الزوراء!F28</f>
        <v>0</v>
      </c>
    </row>
    <row r="29" spans="1:6" ht="16.5" customHeight="1" x14ac:dyDescent="0.2">
      <c r="A29" s="12">
        <v>1900</v>
      </c>
      <c r="B29" s="15" t="s">
        <v>56</v>
      </c>
      <c r="C29" s="48">
        <f>'[1]الحديد والصلب'!C30+[1]الفولاذية!C29+[1]اور!C29+[1]ديالى!C29+'[1]المعدات الهندسية'!C29+'[1]شركة ابن ماجد'!C29+[1]الزوراء!C29</f>
        <v>262618559</v>
      </c>
      <c r="D29" s="12">
        <v>3700</v>
      </c>
      <c r="E29" s="15" t="s">
        <v>57</v>
      </c>
      <c r="F29" s="48">
        <f>'[1]الحديد والصلب'!F30+[1]الفولاذية!F29+[1]اور!F29+[1]ديالى!F29+'[1]المعدات الهندسية'!F29+'[1]شركة ابن ماجد'!F29+[1]الزوراء!F29</f>
        <v>218626566</v>
      </c>
    </row>
    <row r="30" spans="1:6" ht="15.75" customHeight="1" x14ac:dyDescent="0.2">
      <c r="A30" s="52">
        <v>2000</v>
      </c>
      <c r="B30" s="18" t="s">
        <v>58</v>
      </c>
      <c r="C30" s="92">
        <f>'[1]الحديد والصلب'!C31+[1]الفولاذية!C30+[1]اور!C30+[1]ديالى!C30+'[1]المعدات الهندسية'!C30+'[1]شركة ابن ماجد'!C30+[1]الزوراء!C30</f>
        <v>1257414937</v>
      </c>
      <c r="D30" s="52">
        <v>3800</v>
      </c>
      <c r="E30" s="18" t="s">
        <v>59</v>
      </c>
      <c r="F30" s="92">
        <f>'[1]الحديد والصلب'!F31+[1]الفولاذية!F30+[1]اور!F30+[1]ديالى!F30+'[1]المعدات الهندسية'!F30+'[1]شركة ابن ماجد'!F30+[1]الزوراء!F30</f>
        <v>52469006</v>
      </c>
    </row>
    <row r="31" spans="1:6" ht="16.5" hidden="1" customHeight="1" x14ac:dyDescent="0.2">
      <c r="A31" s="84"/>
      <c r="B31" s="85"/>
      <c r="C31" s="84"/>
      <c r="D31" s="84"/>
      <c r="E31" s="86"/>
      <c r="F31" s="91"/>
    </row>
    <row r="32" spans="1:6" ht="16.5" hidden="1" customHeight="1" x14ac:dyDescent="0.2">
      <c r="A32" s="24"/>
      <c r="B32" s="24"/>
      <c r="C32" s="25">
        <f>C12-C30</f>
        <v>0</v>
      </c>
      <c r="D32" s="24"/>
      <c r="E32" s="26">
        <f>F26+F27+F28+F22</f>
        <v>424260708</v>
      </c>
      <c r="F32" s="40"/>
    </row>
    <row r="33" spans="1:10" ht="16.5" hidden="1" customHeight="1" x14ac:dyDescent="0.2">
      <c r="A33" s="27" t="s">
        <v>164</v>
      </c>
      <c r="B33" s="28"/>
      <c r="C33" s="88">
        <f>F21-E32</f>
        <v>0</v>
      </c>
    </row>
    <row r="34" spans="1:10" ht="16.5" hidden="1" customHeight="1" x14ac:dyDescent="0.2">
      <c r="A34" s="100" t="s">
        <v>61</v>
      </c>
      <c r="B34" s="100"/>
    </row>
    <row r="35" spans="1:10" ht="16.5" hidden="1" customHeight="1" x14ac:dyDescent="0.2">
      <c r="A35" s="100" t="s">
        <v>165</v>
      </c>
      <c r="B35" s="100"/>
    </row>
    <row r="36" spans="1:10" ht="16.5" hidden="1" customHeight="1" x14ac:dyDescent="0.2">
      <c r="A36" s="100" t="s">
        <v>166</v>
      </c>
      <c r="B36" s="100"/>
    </row>
    <row r="37" spans="1:10" ht="16.5" hidden="1" customHeight="1" thickBot="1" x14ac:dyDescent="0.25">
      <c r="A37" s="101" t="s">
        <v>64</v>
      </c>
      <c r="B37" s="101"/>
      <c r="C37" s="101"/>
    </row>
    <row r="38" spans="1:10" ht="16.5" hidden="1" customHeight="1" thickBot="1" x14ac:dyDescent="0.25">
      <c r="A38" s="31" t="s">
        <v>65</v>
      </c>
      <c r="B38" s="32"/>
      <c r="C38" s="33" t="s">
        <v>66</v>
      </c>
      <c r="D38" s="33" t="s">
        <v>67</v>
      </c>
    </row>
    <row r="39" spans="1:10" ht="16.5" hidden="1" customHeight="1" thickBot="1" x14ac:dyDescent="0.25">
      <c r="A39" s="34" t="s">
        <v>68</v>
      </c>
      <c r="B39" s="35"/>
      <c r="C39" s="36">
        <f>F12/F29</f>
        <v>0.63262169612086394</v>
      </c>
      <c r="D39" s="36"/>
    </row>
    <row r="40" spans="1:10" ht="16.5" hidden="1" customHeight="1" thickBot="1" x14ac:dyDescent="0.25">
      <c r="A40" s="34" t="s">
        <v>69</v>
      </c>
      <c r="B40" s="35"/>
      <c r="C40" s="36">
        <f>F12/C13</f>
        <v>0.48460986187744398</v>
      </c>
      <c r="D40" s="36"/>
    </row>
    <row r="41" spans="1:10" ht="16.5" hidden="1" customHeight="1" thickBot="1" x14ac:dyDescent="0.25">
      <c r="A41" s="34" t="s">
        <v>70</v>
      </c>
      <c r="B41" s="35"/>
      <c r="C41" s="36">
        <f>C26/C11</f>
        <v>1.0808429923736613</v>
      </c>
      <c r="D41" s="36"/>
      <c r="I41" s="24"/>
      <c r="J41" s="24"/>
    </row>
    <row r="42" spans="1:10" ht="16.5" hidden="1" customHeight="1" thickBot="1" x14ac:dyDescent="0.25">
      <c r="A42" s="34" t="s">
        <v>71</v>
      </c>
      <c r="B42" s="35"/>
      <c r="C42" s="36">
        <f>C25/C11</f>
        <v>7.0260127143325801E-2</v>
      </c>
      <c r="D42" s="36"/>
    </row>
    <row r="43" spans="1:10" ht="16.5" hidden="1" customHeight="1" thickBot="1" x14ac:dyDescent="0.25">
      <c r="A43" s="34" t="s">
        <v>72</v>
      </c>
      <c r="B43" s="35"/>
      <c r="C43" s="36"/>
      <c r="D43" s="36">
        <f>F22/C29*100</f>
        <v>78.071020867950153</v>
      </c>
    </row>
    <row r="44" spans="1:10" ht="16.5" hidden="1" customHeight="1" thickBot="1" x14ac:dyDescent="0.25">
      <c r="A44" s="34" t="s">
        <v>73</v>
      </c>
      <c r="B44" s="35"/>
      <c r="C44" s="36"/>
      <c r="D44" s="36">
        <f>C9/C30*100</f>
        <v>67.191452808389855</v>
      </c>
    </row>
    <row r="45" spans="1:10" ht="16.5" hidden="1" customHeight="1" thickBot="1" x14ac:dyDescent="0.25">
      <c r="A45" s="34" t="s">
        <v>74</v>
      </c>
      <c r="B45" s="35"/>
      <c r="C45" s="36">
        <f>C29/F19</f>
        <v>0.96873053684550781</v>
      </c>
      <c r="D45" s="36"/>
    </row>
    <row r="46" spans="1:10" ht="16.5" hidden="1" customHeight="1" thickBot="1" x14ac:dyDescent="0.25">
      <c r="A46" s="34" t="s">
        <v>75</v>
      </c>
      <c r="B46" s="35"/>
      <c r="C46" s="36">
        <f>F22/F17</f>
        <v>0.70557259874683931</v>
      </c>
      <c r="D46" s="36"/>
    </row>
    <row r="47" spans="1:10" ht="16.5" hidden="1" customHeight="1" thickBot="1" x14ac:dyDescent="0.25">
      <c r="A47" s="34" t="s">
        <v>76</v>
      </c>
      <c r="B47" s="35"/>
      <c r="C47" s="36"/>
      <c r="D47" s="36">
        <f>C7/C30*100</f>
        <v>-46.305860370099929</v>
      </c>
    </row>
    <row r="48" spans="1:10" ht="16.5" hidden="1" customHeight="1" thickBot="1" x14ac:dyDescent="0.25">
      <c r="A48" s="34" t="s">
        <v>77</v>
      </c>
      <c r="B48" s="35"/>
      <c r="C48" s="36">
        <f>F22/C4</f>
        <v>4.2136068543429515</v>
      </c>
      <c r="D48" s="36"/>
    </row>
    <row r="49" spans="1:5" ht="16.5" hidden="1" customHeight="1" thickBot="1" x14ac:dyDescent="0.25">
      <c r="A49" s="96" t="s">
        <v>78</v>
      </c>
      <c r="B49" s="96"/>
      <c r="C49" s="38">
        <f>F12/C52</f>
        <v>2.5704874328194225</v>
      </c>
      <c r="D49" s="38"/>
    </row>
    <row r="50" spans="1:5" ht="16.5" hidden="1" customHeight="1" thickBot="1" x14ac:dyDescent="0.25">
      <c r="A50" s="97" t="s">
        <v>79</v>
      </c>
      <c r="B50" s="97"/>
      <c r="C50" s="38">
        <f>F9/C17</f>
        <v>0.46035729287916533</v>
      </c>
      <c r="D50" s="38"/>
      <c r="E50" s="94"/>
    </row>
    <row r="51" spans="1:5" ht="16.5" hidden="1" customHeight="1" x14ac:dyDescent="0.2">
      <c r="B51" s="94"/>
    </row>
    <row r="52" spans="1:5" ht="16.5" hidden="1" customHeight="1" x14ac:dyDescent="0.2">
      <c r="A52" s="1" t="s">
        <v>80</v>
      </c>
      <c r="C52" s="1">
        <f>'[1]الحديد والصلب'!C103+[1]الفولاذية!C102+'[1]الزجاج والحراريات'!C102+[1]اور!C102+[1]ديالى!C102+'[1]الانظمة الالكترونية'!C103+'[1]المعدات الهندسية'!C102+'[1]شركة ابن ماجد'!C102+[1]الزوراء!C102</f>
        <v>53806102</v>
      </c>
    </row>
    <row r="53" spans="1:5" ht="16.5" hidden="1" customHeight="1" x14ac:dyDescent="0.2"/>
    <row r="54" spans="1:5" ht="16.5" hidden="1" customHeight="1" x14ac:dyDescent="0.2"/>
    <row r="55" spans="1:5" ht="16.5" hidden="1" customHeight="1" x14ac:dyDescent="0.2">
      <c r="C55" s="1">
        <v>0</v>
      </c>
      <c r="E55" s="94"/>
    </row>
    <row r="56" spans="1:5" ht="16.5" hidden="1" customHeight="1" x14ac:dyDescent="0.2">
      <c r="B56" s="94"/>
      <c r="C56" s="24"/>
      <c r="D56" s="24"/>
    </row>
    <row r="57" spans="1:5" ht="16.5" hidden="1" customHeight="1" x14ac:dyDescent="0.2"/>
    <row r="58" spans="1:5" ht="16.5" hidden="1" customHeight="1" x14ac:dyDescent="0.2"/>
    <row r="59" spans="1:5" ht="16.5" hidden="1" customHeight="1" x14ac:dyDescent="0.2"/>
    <row r="60" spans="1:5" ht="16.5" hidden="1" customHeight="1" x14ac:dyDescent="0.2">
      <c r="B60" s="94"/>
    </row>
    <row r="61" spans="1:5" ht="16.5" hidden="1" customHeight="1" x14ac:dyDescent="0.2"/>
    <row r="62" spans="1:5" ht="16.5" hidden="1" customHeight="1" x14ac:dyDescent="0.2"/>
    <row r="63" spans="1:5" ht="16.5" hidden="1" customHeight="1" x14ac:dyDescent="0.2">
      <c r="E63" s="94"/>
    </row>
    <row r="64" spans="1:5" ht="16.5" hidden="1" customHeight="1" x14ac:dyDescent="0.2"/>
    <row r="65" spans="2:2" ht="16.5" hidden="1" customHeight="1" x14ac:dyDescent="0.2"/>
    <row r="66" spans="2:2" ht="16.5" hidden="1" customHeight="1" x14ac:dyDescent="0.2"/>
    <row r="67" spans="2:2" ht="16.5" hidden="1" customHeight="1" x14ac:dyDescent="0.2"/>
    <row r="68" spans="2:2" ht="16.5" hidden="1" customHeight="1" x14ac:dyDescent="0.2"/>
    <row r="69" spans="2:2" ht="16.5" hidden="1" customHeight="1" x14ac:dyDescent="0.2"/>
    <row r="70" spans="2:2" ht="16.5" hidden="1" customHeight="1" x14ac:dyDescent="0.2"/>
    <row r="71" spans="2:2" ht="16.5" hidden="1" customHeight="1" x14ac:dyDescent="0.2"/>
    <row r="72" spans="2:2" ht="16.5" hidden="1" customHeight="1" x14ac:dyDescent="0.2"/>
    <row r="73" spans="2:2" ht="16.5" hidden="1" customHeight="1" x14ac:dyDescent="0.2">
      <c r="B73" s="94"/>
    </row>
    <row r="74" spans="2:2" ht="16.5" hidden="1" customHeight="1" x14ac:dyDescent="0.2"/>
    <row r="75" spans="2:2" ht="16.5" hidden="1" customHeight="1" x14ac:dyDescent="0.2"/>
    <row r="76" spans="2:2" ht="16.5" hidden="1" customHeight="1" x14ac:dyDescent="0.2"/>
    <row r="77" spans="2:2" ht="16.5" hidden="1" customHeight="1" x14ac:dyDescent="0.2"/>
    <row r="78" spans="2:2" ht="16.5" hidden="1" customHeight="1" x14ac:dyDescent="0.2">
      <c r="B78" s="94"/>
    </row>
    <row r="79" spans="2:2" ht="16.5" hidden="1" customHeight="1" x14ac:dyDescent="0.2"/>
    <row r="80" spans="2:2" ht="16.5" hidden="1" customHeight="1" x14ac:dyDescent="0.2"/>
    <row r="81" spans="2:3" ht="16.5" hidden="1" customHeight="1" x14ac:dyDescent="0.2"/>
    <row r="82" spans="2:3" ht="16.5" hidden="1" customHeight="1" x14ac:dyDescent="0.2"/>
    <row r="83" spans="2:3" ht="16.5" hidden="1" customHeight="1" x14ac:dyDescent="0.2">
      <c r="B83" s="94"/>
    </row>
    <row r="84" spans="2:3" ht="16.5" hidden="1" customHeight="1" x14ac:dyDescent="0.2">
      <c r="B84" s="94"/>
    </row>
    <row r="85" spans="2:3" ht="16.5" hidden="1" customHeight="1" x14ac:dyDescent="0.2"/>
    <row r="86" spans="2:3" ht="16.5" hidden="1" customHeight="1" x14ac:dyDescent="0.2"/>
    <row r="87" spans="2:3" ht="16.5" hidden="1" customHeight="1" x14ac:dyDescent="0.2"/>
    <row r="88" spans="2:3" ht="16.5" hidden="1" customHeight="1" x14ac:dyDescent="0.2"/>
    <row r="89" spans="2:3" ht="16.5" hidden="1" customHeight="1" x14ac:dyDescent="0.2">
      <c r="B89" s="94"/>
    </row>
    <row r="90" spans="2:3" ht="16.5" hidden="1" customHeight="1" x14ac:dyDescent="0.2"/>
    <row r="91" spans="2:3" ht="16.5" hidden="1" customHeight="1" x14ac:dyDescent="0.2"/>
    <row r="92" spans="2:3" ht="16.5" hidden="1" customHeight="1" x14ac:dyDescent="0.2"/>
    <row r="93" spans="2:3" ht="16.5" hidden="1" customHeight="1" x14ac:dyDescent="0.2">
      <c r="B93" s="94"/>
    </row>
    <row r="94" spans="2:3" ht="16.5" hidden="1" customHeight="1" x14ac:dyDescent="0.2"/>
    <row r="95" spans="2:3" ht="16.5" hidden="1" customHeight="1" x14ac:dyDescent="0.2">
      <c r="C95" s="56"/>
    </row>
    <row r="96" spans="2:3" ht="16.5" hidden="1" customHeight="1" x14ac:dyDescent="0.2"/>
    <row r="97" spans="2:2" ht="16.5" hidden="1" customHeight="1" x14ac:dyDescent="0.2"/>
    <row r="98" spans="2:2" ht="16.5" hidden="1" customHeight="1" x14ac:dyDescent="0.2"/>
    <row r="99" spans="2:2" ht="16.5" hidden="1" customHeight="1" x14ac:dyDescent="0.2"/>
    <row r="100" spans="2:2" ht="16.5" hidden="1" customHeight="1" x14ac:dyDescent="0.2"/>
    <row r="101" spans="2:2" ht="16.5" hidden="1" customHeight="1" x14ac:dyDescent="0.2">
      <c r="B101" s="94"/>
    </row>
    <row r="102" spans="2:2" ht="16.5" hidden="1" customHeight="1" x14ac:dyDescent="0.2"/>
    <row r="103" spans="2:2" ht="16.5" hidden="1" customHeight="1" x14ac:dyDescent="0.2"/>
    <row r="104" spans="2:2" ht="16.5" hidden="1" customHeight="1" x14ac:dyDescent="0.2"/>
    <row r="105" spans="2:2" ht="16.5" hidden="1" customHeight="1" x14ac:dyDescent="0.2"/>
    <row r="106" spans="2:2" ht="16.5" hidden="1" customHeight="1" x14ac:dyDescent="0.2"/>
    <row r="107" spans="2:2" ht="16.5" hidden="1" customHeight="1" x14ac:dyDescent="0.2"/>
    <row r="108" spans="2:2" ht="16.5" hidden="1" customHeight="1" x14ac:dyDescent="0.2"/>
    <row r="109" spans="2:2" ht="16.5" hidden="1" customHeight="1" x14ac:dyDescent="0.2"/>
    <row r="110" spans="2:2" ht="16.5" hidden="1" customHeight="1" x14ac:dyDescent="0.2"/>
    <row r="111" spans="2:2" ht="16.5" hidden="1" customHeight="1" x14ac:dyDescent="0.2">
      <c r="B111" s="94"/>
    </row>
    <row r="112" spans="2:2" ht="16.5" hidden="1" customHeight="1" x14ac:dyDescent="0.2"/>
    <row r="113" spans="2:5" ht="16.5" hidden="1" customHeight="1" x14ac:dyDescent="0.2"/>
    <row r="114" spans="2:5" ht="16.5" hidden="1" customHeight="1" x14ac:dyDescent="0.2"/>
    <row r="115" spans="2:5" ht="16.5" hidden="1" customHeight="1" x14ac:dyDescent="0.2">
      <c r="B115" s="94"/>
      <c r="E115" s="94"/>
    </row>
    <row r="116" spans="2:5" ht="16.5" hidden="1" customHeight="1" x14ac:dyDescent="0.2"/>
    <row r="117" spans="2:5" ht="16.5" hidden="1" customHeight="1" x14ac:dyDescent="0.2"/>
    <row r="118" spans="2:5" ht="16.5" hidden="1" customHeight="1" x14ac:dyDescent="0.2">
      <c r="B118" s="94"/>
    </row>
    <row r="119" spans="2:5" ht="16.5" hidden="1" customHeight="1" x14ac:dyDescent="0.2"/>
    <row r="120" spans="2:5" ht="16.5" hidden="1" customHeight="1" x14ac:dyDescent="0.2"/>
    <row r="121" spans="2:5" ht="16.5" hidden="1" customHeight="1" x14ac:dyDescent="0.2"/>
    <row r="122" spans="2:5" ht="16.5" hidden="1" customHeight="1" x14ac:dyDescent="0.2"/>
    <row r="123" spans="2:5" ht="16.5" hidden="1" customHeight="1" x14ac:dyDescent="0.2"/>
    <row r="124" spans="2:5" ht="16.5" hidden="1" customHeight="1" x14ac:dyDescent="0.2"/>
    <row r="125" spans="2:5" ht="16.5" hidden="1" customHeight="1" x14ac:dyDescent="0.2"/>
    <row r="126" spans="2:5" ht="16.5" hidden="1" customHeight="1" x14ac:dyDescent="0.2"/>
    <row r="127" spans="2:5" ht="16.5" hidden="1" customHeight="1" x14ac:dyDescent="0.2"/>
    <row r="128" spans="2:5" ht="16.5" hidden="1" customHeight="1" x14ac:dyDescent="0.2"/>
    <row r="129" ht="16.5" hidden="1" customHeight="1" x14ac:dyDescent="0.2"/>
  </sheetData>
  <mergeCells count="8">
    <mergeCell ref="A49:B49"/>
    <mergeCell ref="A50:B50"/>
    <mergeCell ref="A1:F1"/>
    <mergeCell ref="A2:E2"/>
    <mergeCell ref="A34:B34"/>
    <mergeCell ref="A35:B35"/>
    <mergeCell ref="A36:B36"/>
    <mergeCell ref="A37:C37"/>
  </mergeCells>
  <printOptions horizontalCentered="1" verticalCentered="1"/>
  <pageMargins left="0.118110236220472" right="0.118110236220472" top="0.90551181102362199" bottom="0.35433070866141703" header="0.47244094488188998" footer="3.9370078740157501E-2"/>
  <pageSetup paperSize="9" scale="95" orientation="landscape" r:id="rId1"/>
  <headerFooter alignWithMargins="0"/>
  <rowBreaks count="1" manualBreakCount="1">
    <brk id="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rightToLeft="1" tabSelected="1" zoomScaleNormal="100" zoomScaleSheetLayoutView="100" workbookViewId="0">
      <selection activeCell="J9" sqref="J9"/>
    </sheetView>
  </sheetViews>
  <sheetFormatPr defaultRowHeight="16.5" customHeight="1" x14ac:dyDescent="0.2"/>
  <cols>
    <col min="1" max="1" width="7.7109375" style="1" customWidth="1"/>
    <col min="2" max="2" width="42.85546875" style="1" customWidth="1"/>
    <col min="3" max="3" width="14.28515625" style="1" customWidth="1"/>
    <col min="4" max="4" width="8.7109375" style="1" customWidth="1"/>
    <col min="5" max="5" width="44.140625" style="1" customWidth="1"/>
    <col min="6" max="6" width="13.7109375" style="1" customWidth="1"/>
    <col min="7" max="16384" width="9.140625" style="1"/>
  </cols>
  <sheetData>
    <row r="1" spans="1:6" ht="22.5" customHeight="1" x14ac:dyDescent="0.2">
      <c r="A1" s="109" t="s">
        <v>167</v>
      </c>
      <c r="B1" s="109"/>
      <c r="C1" s="109"/>
      <c r="D1" s="109"/>
      <c r="E1" s="109"/>
      <c r="F1" s="109"/>
    </row>
    <row r="2" spans="1:6" ht="16.5" customHeight="1" thickBot="1" x14ac:dyDescent="0.25">
      <c r="A2" s="108" t="s">
        <v>173</v>
      </c>
      <c r="B2" s="108"/>
      <c r="C2" s="108"/>
      <c r="D2" s="108"/>
      <c r="E2" s="108"/>
      <c r="F2" s="2" t="s">
        <v>1</v>
      </c>
    </row>
    <row r="3" spans="1:6" ht="27" customHeight="1" thickBot="1" x14ac:dyDescent="0.25">
      <c r="A3" s="74" t="s">
        <v>2</v>
      </c>
      <c r="B3" s="75" t="s">
        <v>3</v>
      </c>
      <c r="C3" s="76" t="s">
        <v>4</v>
      </c>
      <c r="D3" s="74" t="s">
        <v>2</v>
      </c>
      <c r="E3" s="95" t="s">
        <v>5</v>
      </c>
      <c r="F3" s="76" t="s">
        <v>82</v>
      </c>
    </row>
    <row r="4" spans="1:6" ht="16.5" customHeight="1" x14ac:dyDescent="0.2">
      <c r="A4" s="78">
        <v>100</v>
      </c>
      <c r="B4" s="10" t="s">
        <v>7</v>
      </c>
      <c r="C4" s="11">
        <f>'1'!C4+'2'!C4+'3'!C4+'4'!C4+'5'!C4</f>
        <v>125522406</v>
      </c>
      <c r="D4" s="78">
        <v>2100</v>
      </c>
      <c r="E4" s="10" t="s">
        <v>8</v>
      </c>
      <c r="F4" s="92">
        <f>'1'!F4+'2'!F4+'3'!F4+'4'!F4+'5'!F4</f>
        <v>673347141</v>
      </c>
    </row>
    <row r="5" spans="1:6" ht="16.5" customHeight="1" x14ac:dyDescent="0.2">
      <c r="A5" s="12">
        <v>200</v>
      </c>
      <c r="B5" s="15" t="s">
        <v>9</v>
      </c>
      <c r="C5" s="48">
        <f>'1'!C5+'2'!C5+'3'!C5+'4'!C5+'5'!C5</f>
        <v>2535866169</v>
      </c>
      <c r="D5" s="12">
        <v>2200</v>
      </c>
      <c r="E5" s="15" t="s">
        <v>10</v>
      </c>
      <c r="F5" s="48">
        <f>'1'!F5+'2'!F5+'3'!F5+'4'!F5+'5'!F5</f>
        <v>2012406612</v>
      </c>
    </row>
    <row r="6" spans="1:6" ht="16.5" customHeight="1" x14ac:dyDescent="0.2">
      <c r="A6" s="52">
        <v>300</v>
      </c>
      <c r="B6" s="18" t="s">
        <v>11</v>
      </c>
      <c r="C6" s="92">
        <f>'1'!C6+'2'!C6+'3'!C6+'4'!C6+'5'!C6</f>
        <v>0</v>
      </c>
      <c r="D6" s="52">
        <v>2300</v>
      </c>
      <c r="E6" s="18" t="s">
        <v>12</v>
      </c>
      <c r="F6" s="92">
        <f>'1'!F6+'2'!F6+'3'!F6+'4'!F6+'5'!F6</f>
        <v>1094808888</v>
      </c>
    </row>
    <row r="7" spans="1:6" ht="16.5" customHeight="1" x14ac:dyDescent="0.2">
      <c r="A7" s="12">
        <v>400</v>
      </c>
      <c r="B7" s="15" t="s">
        <v>13</v>
      </c>
      <c r="C7" s="48">
        <f>'1'!C7+'2'!C7+'3'!C7+'4'!C7+'5'!C7</f>
        <v>2661388575</v>
      </c>
      <c r="D7" s="12">
        <v>2310</v>
      </c>
      <c r="E7" s="15" t="s">
        <v>14</v>
      </c>
      <c r="F7" s="48">
        <f>'1'!F7+'2'!F7+'3'!F7+'4'!F7+'5'!F7</f>
        <v>197292869</v>
      </c>
    </row>
    <row r="8" spans="1:6" ht="16.5" customHeight="1" x14ac:dyDescent="0.2">
      <c r="A8" s="52">
        <v>500</v>
      </c>
      <c r="B8" s="18" t="s">
        <v>15</v>
      </c>
      <c r="C8" s="92">
        <f>'1'!C8+'2'!C8+'3'!C8+'4'!C8+'5'!C8</f>
        <v>31636892</v>
      </c>
      <c r="D8" s="52">
        <v>2320</v>
      </c>
      <c r="E8" s="18" t="s">
        <v>16</v>
      </c>
      <c r="F8" s="92">
        <f>'1'!F8+'2'!F8+'3'!F8+'4'!F8+'5'!F8</f>
        <v>897516019</v>
      </c>
    </row>
    <row r="9" spans="1:6" ht="16.5" customHeight="1" x14ac:dyDescent="0.2">
      <c r="A9" s="12">
        <v>600</v>
      </c>
      <c r="B9" s="15" t="s">
        <v>17</v>
      </c>
      <c r="C9" s="48">
        <f>'1'!C9+'2'!C9+'3'!C9+'4'!C9+'5'!C9</f>
        <v>2466301691</v>
      </c>
      <c r="D9" s="12">
        <v>2400</v>
      </c>
      <c r="E9" s="15" t="s">
        <v>18</v>
      </c>
      <c r="F9" s="48">
        <f>'1'!F9+'2'!F9+'3'!F9+'4'!F9+'5'!F9</f>
        <v>3225662216</v>
      </c>
    </row>
    <row r="10" spans="1:6" ht="16.5" customHeight="1" x14ac:dyDescent="0.2">
      <c r="A10" s="52">
        <v>700</v>
      </c>
      <c r="B10" s="18" t="s">
        <v>19</v>
      </c>
      <c r="C10" s="92">
        <f>'1'!C10+'2'!C10+'3'!C10+'4'!C10+'5'!C10</f>
        <v>5159327158</v>
      </c>
      <c r="D10" s="52">
        <v>2500</v>
      </c>
      <c r="E10" s="18" t="s">
        <v>20</v>
      </c>
      <c r="F10" s="92">
        <f>'1'!F10+'2'!F10+'3'!F10+'4'!F10+'5'!F10</f>
        <v>-289767471</v>
      </c>
    </row>
    <row r="11" spans="1:6" ht="16.5" customHeight="1" x14ac:dyDescent="0.2">
      <c r="A11" s="12">
        <v>800</v>
      </c>
      <c r="B11" s="15" t="s">
        <v>21</v>
      </c>
      <c r="C11" s="48">
        <f>'1'!C11+'2'!C11+'3'!C11+'4'!C11+'5'!C11</f>
        <v>5560574848</v>
      </c>
      <c r="D11" s="12">
        <v>2600</v>
      </c>
      <c r="E11" s="15" t="s">
        <v>22</v>
      </c>
      <c r="F11" s="48">
        <f>'1'!F11+'2'!F11+'3'!F11+'4'!F11+'5'!F11</f>
        <v>39230897</v>
      </c>
    </row>
    <row r="12" spans="1:6" ht="16.5" customHeight="1" x14ac:dyDescent="0.2">
      <c r="A12" s="52">
        <v>900</v>
      </c>
      <c r="B12" s="18" t="s">
        <v>23</v>
      </c>
      <c r="C12" s="92">
        <f>'1'!C12+'2'!C12+'3'!C12+'4'!C12+'5'!C12</f>
        <v>10719902006</v>
      </c>
      <c r="D12" s="52">
        <v>2700</v>
      </c>
      <c r="E12" s="18" t="s">
        <v>24</v>
      </c>
      <c r="F12" s="92">
        <f>'1'!F12+'2'!F12+'3'!F12+'4'!F12+'5'!F12</f>
        <v>2975125642</v>
      </c>
    </row>
    <row r="13" spans="1:6" ht="16.5" customHeight="1" x14ac:dyDescent="0.2">
      <c r="A13" s="12">
        <v>1000</v>
      </c>
      <c r="B13" s="15" t="s">
        <v>25</v>
      </c>
      <c r="C13" s="48">
        <f>'1'!C13+'2'!C13+'3'!C13+'4'!C13+'5'!C13</f>
        <v>2021796311</v>
      </c>
      <c r="D13" s="12">
        <v>2800</v>
      </c>
      <c r="E13" s="15" t="s">
        <v>26</v>
      </c>
      <c r="F13" s="48">
        <f>'1'!F13+'2'!F13+'3'!F13+'4'!F13+'5'!F13</f>
        <v>1496123757</v>
      </c>
    </row>
    <row r="14" spans="1:6" ht="16.5" customHeight="1" x14ac:dyDescent="0.2">
      <c r="A14" s="52">
        <v>1010</v>
      </c>
      <c r="B14" s="18" t="s">
        <v>27</v>
      </c>
      <c r="C14" s="92">
        <f>'1'!C14+'2'!C14+'3'!C14+'4'!C14+'5'!C14</f>
        <v>115651772</v>
      </c>
      <c r="D14" s="52">
        <v>2900</v>
      </c>
      <c r="E14" s="18" t="s">
        <v>28</v>
      </c>
      <c r="F14" s="92">
        <f>'1'!F14+'2'!F14+'3'!F14+'4'!F14+'5'!F14</f>
        <v>1479001885</v>
      </c>
    </row>
    <row r="15" spans="1:6" ht="16.5" customHeight="1" x14ac:dyDescent="0.2">
      <c r="A15" s="12">
        <v>1100</v>
      </c>
      <c r="B15" s="15" t="s">
        <v>29</v>
      </c>
      <c r="C15" s="48">
        <f>'1'!C15+'2'!C15+'3'!C15+'4'!C15+'5'!C15</f>
        <v>820548681</v>
      </c>
      <c r="D15" s="12">
        <v>3000</v>
      </c>
      <c r="E15" s="15" t="s">
        <v>30</v>
      </c>
      <c r="F15" s="48">
        <f>'1'!F15+'2'!F15+'3'!F15+'4'!F15+'5'!F15</f>
        <v>1859781</v>
      </c>
    </row>
    <row r="16" spans="1:6" ht="16.5" customHeight="1" x14ac:dyDescent="0.2">
      <c r="A16" s="52">
        <v>1200</v>
      </c>
      <c r="B16" s="18" t="s">
        <v>31</v>
      </c>
      <c r="C16" s="92">
        <f>'1'!C16+'2'!C16+'3'!C16+'4'!C16+'5'!C16</f>
        <v>1316899402</v>
      </c>
      <c r="D16" s="52">
        <v>3100</v>
      </c>
      <c r="E16" s="18" t="s">
        <v>32</v>
      </c>
      <c r="F16" s="92">
        <f>'1'!F16+'2'!F16+'3'!F16+'4'!F16+'5'!F16</f>
        <v>1071008578</v>
      </c>
    </row>
    <row r="17" spans="1:6" ht="16.5" customHeight="1" x14ac:dyDescent="0.2">
      <c r="A17" s="12">
        <v>1300</v>
      </c>
      <c r="B17" s="15" t="s">
        <v>33</v>
      </c>
      <c r="C17" s="48">
        <f>'1'!C17+'2'!C17+'3'!C17+'4'!C17+'5'!C17</f>
        <v>1476849912</v>
      </c>
      <c r="D17" s="12">
        <v>3200</v>
      </c>
      <c r="E17" s="15" t="s">
        <v>34</v>
      </c>
      <c r="F17" s="48">
        <f>'1'!F17+'2'!F17+'3'!F17+'4'!F17+'5'!F17</f>
        <v>2548150682</v>
      </c>
    </row>
    <row r="18" spans="1:6" ht="16.5" customHeight="1" x14ac:dyDescent="0.2">
      <c r="A18" s="52">
        <v>1310</v>
      </c>
      <c r="B18" s="18" t="s">
        <v>35</v>
      </c>
      <c r="C18" s="92">
        <f>'1'!C18+'2'!C18+'3'!C18+'4'!C18+'5'!C18</f>
        <v>808993802</v>
      </c>
      <c r="D18" s="52">
        <v>3300</v>
      </c>
      <c r="E18" s="18" t="s">
        <v>36</v>
      </c>
      <c r="F18" s="92">
        <f>'1'!F18+'2'!F18+'3'!F18+'4'!F18+'5'!F18</f>
        <v>139581164</v>
      </c>
    </row>
    <row r="19" spans="1:6" ht="16.5" customHeight="1" x14ac:dyDescent="0.2">
      <c r="A19" s="12">
        <v>1320</v>
      </c>
      <c r="B19" s="15" t="s">
        <v>37</v>
      </c>
      <c r="C19" s="48">
        <f>'1'!C19+'2'!C19+'3'!C19+'4'!C19+'5'!C19</f>
        <v>135316629</v>
      </c>
      <c r="D19" s="12">
        <v>3400</v>
      </c>
      <c r="E19" s="15" t="s">
        <v>88</v>
      </c>
      <c r="F19" s="48">
        <f>'1'!F19+'2'!F19+'3'!F19+'4'!F19+'5'!F19</f>
        <v>2408569518</v>
      </c>
    </row>
    <row r="20" spans="1:6" ht="16.5" customHeight="1" x14ac:dyDescent="0.2">
      <c r="A20" s="52">
        <v>1330</v>
      </c>
      <c r="B20" s="18" t="s">
        <v>39</v>
      </c>
      <c r="C20" s="92">
        <f>'1'!C20+'2'!C20+'3'!C20+'4'!C20+'5'!C20</f>
        <v>145267123</v>
      </c>
      <c r="D20" s="52">
        <v>3500</v>
      </c>
      <c r="E20" s="18" t="s">
        <v>40</v>
      </c>
      <c r="F20" s="92">
        <f>'1'!F20+'2'!F20+'3'!F20+'4'!F20+'5'!F20</f>
        <v>246510830</v>
      </c>
    </row>
    <row r="21" spans="1:6" ht="16.5" customHeight="1" x14ac:dyDescent="0.2">
      <c r="A21" s="12">
        <v>1340</v>
      </c>
      <c r="B21" s="15" t="s">
        <v>41</v>
      </c>
      <c r="C21" s="48">
        <f>'1'!C21+'2'!C21+'3'!C21+'4'!C21+'5'!C21</f>
        <v>3801635</v>
      </c>
      <c r="D21" s="12">
        <v>3600</v>
      </c>
      <c r="E21" s="15" t="s">
        <v>89</v>
      </c>
      <c r="F21" s="48">
        <f>'1'!F21+'2'!F21+'3'!F21+'4'!F21+'5'!F21</f>
        <v>2655080348</v>
      </c>
    </row>
    <row r="22" spans="1:6" ht="16.5" customHeight="1" x14ac:dyDescent="0.2">
      <c r="A22" s="52">
        <v>1350</v>
      </c>
      <c r="B22" s="18" t="s">
        <v>43</v>
      </c>
      <c r="C22" s="92">
        <f>'1'!C22+'2'!C22+'3'!C22+'4'!C22+'5'!C22</f>
        <v>39884860</v>
      </c>
      <c r="D22" s="52">
        <v>3620</v>
      </c>
      <c r="E22" s="18" t="s">
        <v>44</v>
      </c>
      <c r="F22" s="92">
        <f>'1'!F22+'2'!F22+'3'!F22+'4'!F22+'5'!F22</f>
        <v>1510188599</v>
      </c>
    </row>
    <row r="23" spans="1:6" ht="16.5" customHeight="1" x14ac:dyDescent="0.2">
      <c r="A23" s="12">
        <v>1360</v>
      </c>
      <c r="B23" s="15" t="s">
        <v>45</v>
      </c>
      <c r="C23" s="48">
        <f>'1'!C23+'2'!C23+'3'!C23+'4'!C23+'5'!C23</f>
        <v>343585863</v>
      </c>
      <c r="D23" s="12">
        <v>3621</v>
      </c>
      <c r="E23" s="15" t="s">
        <v>9</v>
      </c>
      <c r="F23" s="48">
        <f>'1'!F23+'2'!F23+'3'!F23+'4'!F23+'5'!F23</f>
        <v>883485741</v>
      </c>
    </row>
    <row r="24" spans="1:6" ht="16.5" customHeight="1" x14ac:dyDescent="0.2">
      <c r="A24" s="52">
        <v>1400</v>
      </c>
      <c r="B24" s="18" t="s">
        <v>46</v>
      </c>
      <c r="C24" s="92">
        <f>'1'!C24+'2'!C24+'3'!C24+'4'!C24+'5'!C24</f>
        <v>5319177087</v>
      </c>
      <c r="D24" s="52">
        <v>3622</v>
      </c>
      <c r="E24" s="18" t="s">
        <v>47</v>
      </c>
      <c r="F24" s="92">
        <f>'1'!F24+'2'!F24+'3'!F24+'4'!F24+'5'!F24</f>
        <v>437452546</v>
      </c>
    </row>
    <row r="25" spans="1:6" ht="16.5" customHeight="1" x14ac:dyDescent="0.2">
      <c r="A25" s="12">
        <v>1500</v>
      </c>
      <c r="B25" s="15" t="s">
        <v>48</v>
      </c>
      <c r="C25" s="48">
        <f>'1'!C25+'2'!C25+'3'!C25+'4'!C25+'5'!C25</f>
        <v>1399395482</v>
      </c>
      <c r="D25" s="12">
        <v>3623</v>
      </c>
      <c r="E25" s="15" t="s">
        <v>49</v>
      </c>
      <c r="F25" s="48">
        <f>'1'!F25+'2'!F25+'3'!F25+'4'!F25+'5'!F25</f>
        <v>187557651</v>
      </c>
    </row>
    <row r="26" spans="1:6" ht="16.5" customHeight="1" x14ac:dyDescent="0.2">
      <c r="A26" s="52">
        <v>1600</v>
      </c>
      <c r="B26" s="18" t="s">
        <v>50</v>
      </c>
      <c r="C26" s="92">
        <f>'1'!C26+'2'!C26+'3'!C26+'4'!C26+'5'!C26</f>
        <v>8195422481</v>
      </c>
      <c r="D26" s="52">
        <v>3630</v>
      </c>
      <c r="E26" s="18" t="s">
        <v>51</v>
      </c>
      <c r="F26" s="92">
        <f>'1'!F26+'2'!F26+'3'!F26+'4'!F26+'5'!F26</f>
        <v>1158139527</v>
      </c>
    </row>
    <row r="27" spans="1:6" ht="16.5" customHeight="1" x14ac:dyDescent="0.2">
      <c r="A27" s="12">
        <v>1700</v>
      </c>
      <c r="B27" s="15" t="s">
        <v>52</v>
      </c>
      <c r="C27" s="48">
        <f>'1'!C27+'2'!C27+'3'!C27+'4'!C27+'5'!C27</f>
        <v>2634847633</v>
      </c>
      <c r="D27" s="12">
        <v>3640</v>
      </c>
      <c r="E27" s="15" t="s">
        <v>53</v>
      </c>
      <c r="F27" s="48">
        <f>'1'!F27+'2'!F27+'3'!F27+'4'!F27+'5'!F27</f>
        <v>605152</v>
      </c>
    </row>
    <row r="28" spans="1:6" ht="16.5" customHeight="1" x14ac:dyDescent="0.2">
      <c r="A28" s="52">
        <v>1800</v>
      </c>
      <c r="B28" s="18" t="s">
        <v>54</v>
      </c>
      <c r="C28" s="92">
        <f>'1'!C28+'2'!C28+'3'!C28+'4'!C28+'5'!C28</f>
        <v>1207580123</v>
      </c>
      <c r="D28" s="52">
        <v>3650</v>
      </c>
      <c r="E28" s="18" t="s">
        <v>55</v>
      </c>
      <c r="F28" s="92">
        <f>'1'!F28+'2'!F28+'3'!F28+'4'!F28+'5'!F28</f>
        <v>-13852930</v>
      </c>
    </row>
    <row r="29" spans="1:6" ht="16.5" customHeight="1" x14ac:dyDescent="0.2">
      <c r="A29" s="12">
        <v>1900</v>
      </c>
      <c r="B29" s="15" t="s">
        <v>56</v>
      </c>
      <c r="C29" s="48">
        <f>'1'!C29+'2'!C29+'3'!C29+'4'!C29+'5'!C29</f>
        <v>5159327158</v>
      </c>
      <c r="D29" s="12">
        <v>3700</v>
      </c>
      <c r="E29" s="15" t="s">
        <v>57</v>
      </c>
      <c r="F29" s="48">
        <f>'1'!F29+'2'!F29+'3'!F29+'4'!F29+'5'!F29</f>
        <v>1345697178</v>
      </c>
    </row>
    <row r="30" spans="1:6" ht="16.5" customHeight="1" x14ac:dyDescent="0.2">
      <c r="A30" s="52">
        <v>2000</v>
      </c>
      <c r="B30" s="18" t="s">
        <v>58</v>
      </c>
      <c r="C30" s="92">
        <f>'1'!C30+'2'!C30+'3'!C30+'4'!C30+'5'!C30</f>
        <v>10719902006</v>
      </c>
      <c r="D30" s="52">
        <v>3800</v>
      </c>
      <c r="E30" s="18" t="s">
        <v>59</v>
      </c>
      <c r="F30" s="92">
        <f>'1'!F30+'2'!F30+'3'!F30+'4'!F30+'5'!F30</f>
        <v>1062872340</v>
      </c>
    </row>
    <row r="31" spans="1:6" ht="16.5" hidden="1" customHeight="1" x14ac:dyDescent="0.2">
      <c r="A31" s="84"/>
      <c r="B31" s="85"/>
      <c r="C31" s="84"/>
      <c r="D31" s="84"/>
      <c r="E31" s="86"/>
      <c r="F31" s="91"/>
    </row>
    <row r="32" spans="1:6" ht="16.5" hidden="1" customHeight="1" x14ac:dyDescent="0.2">
      <c r="A32" s="24"/>
      <c r="B32" s="24"/>
      <c r="C32" s="25"/>
      <c r="D32" s="24"/>
      <c r="E32" s="26"/>
      <c r="F32" s="40"/>
    </row>
    <row r="33" spans="1:10" ht="16.5" hidden="1" customHeight="1" x14ac:dyDescent="0.2">
      <c r="A33" s="27"/>
      <c r="B33" s="28"/>
      <c r="C33" s="88"/>
    </row>
    <row r="34" spans="1:10" ht="16.5" hidden="1" customHeight="1" x14ac:dyDescent="0.2">
      <c r="A34" s="100"/>
      <c r="B34" s="100"/>
    </row>
    <row r="35" spans="1:10" ht="16.5" hidden="1" customHeight="1" x14ac:dyDescent="0.2">
      <c r="A35" s="100"/>
      <c r="B35" s="100"/>
    </row>
    <row r="36" spans="1:10" ht="16.5" hidden="1" customHeight="1" x14ac:dyDescent="0.2">
      <c r="A36" s="100"/>
      <c r="B36" s="100"/>
    </row>
    <row r="37" spans="1:10" ht="16.5" hidden="1" customHeight="1" thickBot="1" x14ac:dyDescent="0.25">
      <c r="A37" s="101"/>
      <c r="B37" s="101"/>
      <c r="C37" s="101"/>
    </row>
    <row r="38" spans="1:10" ht="16.5" hidden="1" customHeight="1" thickBot="1" x14ac:dyDescent="0.25">
      <c r="A38" s="31"/>
      <c r="B38" s="32"/>
      <c r="C38" s="33"/>
      <c r="D38" s="33"/>
    </row>
    <row r="39" spans="1:10" ht="16.5" hidden="1" customHeight="1" thickBot="1" x14ac:dyDescent="0.25">
      <c r="A39" s="34"/>
      <c r="B39" s="35"/>
      <c r="C39" s="36"/>
      <c r="D39" s="36"/>
    </row>
    <row r="40" spans="1:10" ht="16.5" hidden="1" customHeight="1" thickBot="1" x14ac:dyDescent="0.25">
      <c r="A40" s="34"/>
      <c r="B40" s="35"/>
      <c r="C40" s="36"/>
      <c r="D40" s="36"/>
    </row>
    <row r="41" spans="1:10" ht="16.5" hidden="1" customHeight="1" thickBot="1" x14ac:dyDescent="0.25">
      <c r="A41" s="34"/>
      <c r="B41" s="35"/>
      <c r="C41" s="36"/>
      <c r="D41" s="36"/>
      <c r="I41" s="24"/>
      <c r="J41" s="24"/>
    </row>
    <row r="42" spans="1:10" ht="16.5" hidden="1" customHeight="1" thickBot="1" x14ac:dyDescent="0.25">
      <c r="A42" s="34"/>
      <c r="B42" s="35"/>
      <c r="C42" s="36"/>
      <c r="D42" s="36"/>
    </row>
    <row r="43" spans="1:10" ht="16.5" hidden="1" customHeight="1" thickBot="1" x14ac:dyDescent="0.25">
      <c r="A43" s="34"/>
      <c r="B43" s="35"/>
      <c r="C43" s="36"/>
      <c r="D43" s="36"/>
    </row>
    <row r="44" spans="1:10" ht="16.5" hidden="1" customHeight="1" thickBot="1" x14ac:dyDescent="0.25">
      <c r="A44" s="34"/>
      <c r="B44" s="35"/>
      <c r="C44" s="36"/>
      <c r="D44" s="36"/>
      <c r="F44" s="1">
        <f>'1'!F71+[1]نشاط2!F72+'2'!F71+'3'!F71+[1]نشاط5!F72+'5'!F71</f>
        <v>0</v>
      </c>
    </row>
    <row r="45" spans="1:10" ht="16.5" hidden="1" customHeight="1" thickBot="1" x14ac:dyDescent="0.25">
      <c r="A45" s="34"/>
      <c r="B45" s="35"/>
      <c r="C45" s="36"/>
      <c r="D45" s="36"/>
    </row>
    <row r="46" spans="1:10" ht="16.5" hidden="1" customHeight="1" thickBot="1" x14ac:dyDescent="0.25">
      <c r="A46" s="34"/>
      <c r="B46" s="35"/>
      <c r="C46" s="36"/>
      <c r="D46" s="36"/>
    </row>
    <row r="47" spans="1:10" ht="16.5" hidden="1" customHeight="1" thickBot="1" x14ac:dyDescent="0.25">
      <c r="A47" s="34"/>
      <c r="B47" s="35"/>
      <c r="C47" s="36"/>
      <c r="D47" s="36"/>
    </row>
    <row r="48" spans="1:10" ht="16.5" hidden="1" customHeight="1" thickBot="1" x14ac:dyDescent="0.25">
      <c r="A48" s="34"/>
      <c r="B48" s="35"/>
      <c r="C48" s="36"/>
      <c r="D48" s="36"/>
    </row>
    <row r="49" spans="1:5" ht="16.5" hidden="1" customHeight="1" thickBot="1" x14ac:dyDescent="0.25">
      <c r="A49" s="96"/>
      <c r="B49" s="96"/>
      <c r="C49" s="38"/>
      <c r="D49" s="38"/>
    </row>
    <row r="50" spans="1:5" ht="16.5" hidden="1" customHeight="1" thickBot="1" x14ac:dyDescent="0.25">
      <c r="A50" s="97"/>
      <c r="B50" s="97"/>
      <c r="C50" s="38"/>
      <c r="D50" s="38"/>
      <c r="E50" s="94"/>
    </row>
    <row r="51" spans="1:5" ht="16.5" hidden="1" customHeight="1" x14ac:dyDescent="0.2">
      <c r="B51" s="94"/>
    </row>
    <row r="52" spans="1:5" ht="16.5" hidden="1" customHeight="1" x14ac:dyDescent="0.2"/>
    <row r="53" spans="1:5" ht="16.5" hidden="1" customHeight="1" x14ac:dyDescent="0.2"/>
    <row r="54" spans="1:5" ht="16.5" hidden="1" customHeight="1" x14ac:dyDescent="0.2"/>
    <row r="55" spans="1:5" ht="16.5" hidden="1" customHeight="1" x14ac:dyDescent="0.2">
      <c r="E55" s="94"/>
    </row>
    <row r="56" spans="1:5" ht="16.5" hidden="1" customHeight="1" x14ac:dyDescent="0.2">
      <c r="B56" s="94"/>
      <c r="C56" s="24"/>
      <c r="D56" s="24"/>
    </row>
    <row r="57" spans="1:5" ht="16.5" hidden="1" customHeight="1" x14ac:dyDescent="0.2"/>
    <row r="58" spans="1:5" ht="16.5" hidden="1" customHeight="1" x14ac:dyDescent="0.2"/>
    <row r="59" spans="1:5" ht="16.5" hidden="1" customHeight="1" x14ac:dyDescent="0.2"/>
    <row r="60" spans="1:5" ht="16.5" hidden="1" customHeight="1" x14ac:dyDescent="0.2">
      <c r="B60" s="94"/>
    </row>
    <row r="61" spans="1:5" ht="16.5" hidden="1" customHeight="1" x14ac:dyDescent="0.2"/>
    <row r="62" spans="1:5" ht="16.5" hidden="1" customHeight="1" x14ac:dyDescent="0.2"/>
    <row r="63" spans="1:5" ht="16.5" hidden="1" customHeight="1" x14ac:dyDescent="0.2">
      <c r="E63" s="94"/>
    </row>
    <row r="64" spans="1:5" ht="16.5" hidden="1" customHeight="1" x14ac:dyDescent="0.2"/>
    <row r="65" spans="2:2" ht="16.5" hidden="1" customHeight="1" x14ac:dyDescent="0.2"/>
    <row r="66" spans="2:2" ht="16.5" hidden="1" customHeight="1" x14ac:dyDescent="0.2"/>
    <row r="67" spans="2:2" ht="16.5" hidden="1" customHeight="1" x14ac:dyDescent="0.2"/>
    <row r="68" spans="2:2" ht="16.5" hidden="1" customHeight="1" x14ac:dyDescent="0.2"/>
    <row r="69" spans="2:2" ht="16.5" hidden="1" customHeight="1" x14ac:dyDescent="0.2"/>
    <row r="70" spans="2:2" ht="16.5" hidden="1" customHeight="1" x14ac:dyDescent="0.2"/>
    <row r="71" spans="2:2" ht="16.5" hidden="1" customHeight="1" x14ac:dyDescent="0.2"/>
    <row r="72" spans="2:2" ht="16.5" hidden="1" customHeight="1" x14ac:dyDescent="0.2"/>
    <row r="73" spans="2:2" ht="16.5" hidden="1" customHeight="1" x14ac:dyDescent="0.2">
      <c r="B73" s="94"/>
    </row>
    <row r="74" spans="2:2" ht="16.5" hidden="1" customHeight="1" x14ac:dyDescent="0.2"/>
    <row r="75" spans="2:2" ht="16.5" hidden="1" customHeight="1" x14ac:dyDescent="0.2"/>
    <row r="76" spans="2:2" ht="16.5" hidden="1" customHeight="1" x14ac:dyDescent="0.2"/>
    <row r="77" spans="2:2" ht="16.5" hidden="1" customHeight="1" x14ac:dyDescent="0.2"/>
    <row r="78" spans="2:2" ht="16.5" hidden="1" customHeight="1" x14ac:dyDescent="0.2">
      <c r="B78" s="94"/>
    </row>
    <row r="79" spans="2:2" ht="16.5" hidden="1" customHeight="1" x14ac:dyDescent="0.2"/>
    <row r="80" spans="2:2" ht="16.5" hidden="1" customHeight="1" x14ac:dyDescent="0.2"/>
    <row r="81" spans="2:3" ht="16.5" hidden="1" customHeight="1" x14ac:dyDescent="0.2"/>
    <row r="82" spans="2:3" ht="16.5" hidden="1" customHeight="1" x14ac:dyDescent="0.2"/>
    <row r="83" spans="2:3" ht="16.5" hidden="1" customHeight="1" x14ac:dyDescent="0.2">
      <c r="B83" s="94"/>
    </row>
    <row r="84" spans="2:3" ht="16.5" hidden="1" customHeight="1" x14ac:dyDescent="0.2">
      <c r="B84" s="94"/>
    </row>
    <row r="85" spans="2:3" ht="16.5" hidden="1" customHeight="1" x14ac:dyDescent="0.2"/>
    <row r="86" spans="2:3" ht="16.5" hidden="1" customHeight="1" x14ac:dyDescent="0.2"/>
    <row r="87" spans="2:3" ht="16.5" hidden="1" customHeight="1" x14ac:dyDescent="0.2"/>
    <row r="88" spans="2:3" ht="16.5" hidden="1" customHeight="1" x14ac:dyDescent="0.2"/>
    <row r="89" spans="2:3" ht="16.5" hidden="1" customHeight="1" x14ac:dyDescent="0.2">
      <c r="B89" s="94"/>
    </row>
    <row r="90" spans="2:3" ht="16.5" hidden="1" customHeight="1" x14ac:dyDescent="0.2"/>
    <row r="91" spans="2:3" ht="16.5" hidden="1" customHeight="1" x14ac:dyDescent="0.2"/>
    <row r="92" spans="2:3" ht="16.5" hidden="1" customHeight="1" x14ac:dyDescent="0.2"/>
    <row r="93" spans="2:3" ht="16.5" hidden="1" customHeight="1" x14ac:dyDescent="0.2">
      <c r="B93" s="94"/>
    </row>
    <row r="94" spans="2:3" ht="16.5" hidden="1" customHeight="1" x14ac:dyDescent="0.2"/>
    <row r="95" spans="2:3" ht="16.5" hidden="1" customHeight="1" x14ac:dyDescent="0.2">
      <c r="C95" s="56"/>
    </row>
    <row r="96" spans="2:3" ht="16.5" hidden="1" customHeight="1" x14ac:dyDescent="0.2"/>
    <row r="97" spans="2:2" ht="16.5" hidden="1" customHeight="1" x14ac:dyDescent="0.2"/>
    <row r="98" spans="2:2" ht="16.5" hidden="1" customHeight="1" x14ac:dyDescent="0.2"/>
    <row r="99" spans="2:2" ht="16.5" hidden="1" customHeight="1" x14ac:dyDescent="0.2"/>
    <row r="100" spans="2:2" ht="16.5" hidden="1" customHeight="1" x14ac:dyDescent="0.2"/>
    <row r="101" spans="2:2" ht="16.5" hidden="1" customHeight="1" x14ac:dyDescent="0.2">
      <c r="B101" s="94"/>
    </row>
    <row r="102" spans="2:2" ht="16.5" hidden="1" customHeight="1" x14ac:dyDescent="0.2"/>
    <row r="103" spans="2:2" ht="16.5" hidden="1" customHeight="1" x14ac:dyDescent="0.2"/>
    <row r="104" spans="2:2" ht="16.5" hidden="1" customHeight="1" x14ac:dyDescent="0.2"/>
    <row r="105" spans="2:2" ht="16.5" hidden="1" customHeight="1" x14ac:dyDescent="0.2"/>
    <row r="106" spans="2:2" ht="16.5" hidden="1" customHeight="1" x14ac:dyDescent="0.2"/>
    <row r="107" spans="2:2" ht="16.5" hidden="1" customHeight="1" x14ac:dyDescent="0.2"/>
    <row r="108" spans="2:2" ht="16.5" hidden="1" customHeight="1" x14ac:dyDescent="0.2"/>
    <row r="109" spans="2:2" ht="16.5" hidden="1" customHeight="1" x14ac:dyDescent="0.2"/>
    <row r="110" spans="2:2" ht="16.5" hidden="1" customHeight="1" x14ac:dyDescent="0.2"/>
    <row r="111" spans="2:2" ht="16.5" hidden="1" customHeight="1" x14ac:dyDescent="0.2">
      <c r="B111" s="94"/>
    </row>
    <row r="112" spans="2:2" ht="16.5" hidden="1" customHeight="1" x14ac:dyDescent="0.2"/>
    <row r="113" spans="2:5" ht="16.5" hidden="1" customHeight="1" x14ac:dyDescent="0.2"/>
    <row r="114" spans="2:5" ht="16.5" hidden="1" customHeight="1" x14ac:dyDescent="0.2"/>
    <row r="115" spans="2:5" ht="16.5" hidden="1" customHeight="1" x14ac:dyDescent="0.2">
      <c r="B115" s="94"/>
      <c r="E115" s="94"/>
    </row>
    <row r="116" spans="2:5" ht="16.5" hidden="1" customHeight="1" x14ac:dyDescent="0.2"/>
    <row r="117" spans="2:5" ht="16.5" hidden="1" customHeight="1" x14ac:dyDescent="0.2"/>
    <row r="118" spans="2:5" ht="16.5" hidden="1" customHeight="1" x14ac:dyDescent="0.2">
      <c r="B118" s="94"/>
    </row>
    <row r="119" spans="2:5" ht="16.5" hidden="1" customHeight="1" x14ac:dyDescent="0.2"/>
    <row r="120" spans="2:5" ht="16.5" hidden="1" customHeight="1" x14ac:dyDescent="0.2"/>
    <row r="121" spans="2:5" ht="16.5" hidden="1" customHeight="1" x14ac:dyDescent="0.2"/>
    <row r="122" spans="2:5" ht="16.5" hidden="1" customHeight="1" x14ac:dyDescent="0.2"/>
    <row r="123" spans="2:5" ht="16.5" hidden="1" customHeight="1" x14ac:dyDescent="0.2"/>
    <row r="124" spans="2:5" ht="16.5" hidden="1" customHeight="1" x14ac:dyDescent="0.2"/>
    <row r="125" spans="2:5" ht="16.5" hidden="1" customHeight="1" x14ac:dyDescent="0.2"/>
    <row r="126" spans="2:5" ht="16.5" hidden="1" customHeight="1" x14ac:dyDescent="0.2"/>
    <row r="127" spans="2:5" ht="16.5" hidden="1" customHeight="1" x14ac:dyDescent="0.2"/>
    <row r="128" spans="2:5" ht="16.5" hidden="1" customHeight="1" x14ac:dyDescent="0.2"/>
    <row r="129" ht="16.5" hidden="1" customHeight="1" x14ac:dyDescent="0.2"/>
  </sheetData>
  <mergeCells count="8">
    <mergeCell ref="A49:B49"/>
    <mergeCell ref="A50:B50"/>
    <mergeCell ref="A1:F1"/>
    <mergeCell ref="A2:E2"/>
    <mergeCell ref="A34:B34"/>
    <mergeCell ref="A35:B35"/>
    <mergeCell ref="A36:B36"/>
    <mergeCell ref="A37:C37"/>
  </mergeCells>
  <printOptions horizontalCentered="1" verticalCentered="1"/>
  <pageMargins left="0.118110236220472" right="0.66929133858267698" top="0.55118110236220497" bottom="0.35433070866141703" header="0.90551181102362199" footer="3.9370078740157501E-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'1'!Print_Area</vt:lpstr>
      <vt:lpstr>'2'!Print_Area</vt:lpstr>
      <vt:lpstr>'4'!Print_Area</vt:lpstr>
      <vt:lpstr>'6'!Print_Area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2022-01-17T06:46:51Z</cp:lastPrinted>
  <dcterms:created xsi:type="dcterms:W3CDTF">2022-01-17T06:41:35Z</dcterms:created>
  <dcterms:modified xsi:type="dcterms:W3CDTF">2022-01-17T06:48:07Z</dcterms:modified>
</cp:coreProperties>
</file>